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5\088 EP ZEBRAK\"/>
    </mc:Choice>
  </mc:AlternateContent>
  <bookViews>
    <workbookView xWindow="0" yWindow="0" windowWidth="0" windowHeight="0"/>
  </bookViews>
  <sheets>
    <sheet name="Rekapitulace stavby" sheetId="1" r:id="rId1"/>
    <sheet name="1 - UT" sheetId="2" r:id="rId2"/>
    <sheet name="2 - Elektroinstalace" sheetId="3" r:id="rId3"/>
    <sheet name="VRN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UT'!$C$101:$K$695</definedName>
    <definedName name="_xlnm.Print_Area" localSheetId="1">'1 - UT'!$C$4:$J$39,'1 - UT'!$C$45:$J$83,'1 - UT'!$C$89:$K$695</definedName>
    <definedName name="_xlnm.Print_Titles" localSheetId="1">'1 - UT'!$101:$101</definedName>
    <definedName name="_xlnm._FilterDatabase" localSheetId="2" hidden="1">'2 - Elektroinstalace'!$C$85:$K$227</definedName>
    <definedName name="_xlnm.Print_Area" localSheetId="2">'2 - Elektroinstalace'!$C$4:$J$39,'2 - Elektroinstalace'!$C$45:$J$67,'2 - Elektroinstalace'!$C$73:$K$227</definedName>
    <definedName name="_xlnm.Print_Titles" localSheetId="2">'2 - Elektroinstalace'!$85:$85</definedName>
    <definedName name="_xlnm._FilterDatabase" localSheetId="3" hidden="1">'VRN - VRN'!$C$85:$K$126</definedName>
    <definedName name="_xlnm.Print_Area" localSheetId="3">'VRN - VRN'!$C$4:$J$39,'VRN - VRN'!$C$45:$J$67,'VRN - VRN'!$C$73:$K$126</definedName>
    <definedName name="_xlnm.Print_Titles" localSheetId="3">'VRN - VRN'!$85:$85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24"/>
  <c r="BH124"/>
  <c r="BG124"/>
  <c r="BF124"/>
  <c r="T124"/>
  <c r="T123"/>
  <c r="R124"/>
  <c r="R123"/>
  <c r="P124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T95"/>
  <c r="R96"/>
  <c r="R95"/>
  <c r="P96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3" r="J37"/>
  <c r="J36"/>
  <c i="1" r="AY56"/>
  <c i="3" r="J35"/>
  <c i="1" r="AX56"/>
  <c i="3"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T115"/>
  <c r="R116"/>
  <c r="R115"/>
  <c r="P116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2" r="J37"/>
  <c r="J36"/>
  <c i="1" r="AY55"/>
  <c i="2" r="J35"/>
  <c i="1" r="AX55"/>
  <c i="2"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79"/>
  <c r="BH679"/>
  <c r="BG679"/>
  <c r="BF679"/>
  <c r="T679"/>
  <c r="R679"/>
  <c r="P679"/>
  <c r="BI674"/>
  <c r="BH674"/>
  <c r="BG674"/>
  <c r="BF674"/>
  <c r="T674"/>
  <c r="R674"/>
  <c r="P674"/>
  <c r="BI669"/>
  <c r="BH669"/>
  <c r="BG669"/>
  <c r="BF669"/>
  <c r="T669"/>
  <c r="R669"/>
  <c r="P669"/>
  <c r="BI663"/>
  <c r="BH663"/>
  <c r="BG663"/>
  <c r="BF663"/>
  <c r="T663"/>
  <c r="R663"/>
  <c r="P663"/>
  <c r="BI660"/>
  <c r="BH660"/>
  <c r="BG660"/>
  <c r="BF660"/>
  <c r="T660"/>
  <c r="R660"/>
  <c r="P660"/>
  <c r="BI657"/>
  <c r="BH657"/>
  <c r="BG657"/>
  <c r="BF657"/>
  <c r="T657"/>
  <c r="R657"/>
  <c r="P657"/>
  <c r="BI653"/>
  <c r="BH653"/>
  <c r="BG653"/>
  <c r="BF653"/>
  <c r="T653"/>
  <c r="R653"/>
  <c r="P653"/>
  <c r="BI650"/>
  <c r="BH650"/>
  <c r="BG650"/>
  <c r="BF650"/>
  <c r="T650"/>
  <c r="R650"/>
  <c r="P650"/>
  <c r="BI640"/>
  <c r="BH640"/>
  <c r="BG640"/>
  <c r="BF640"/>
  <c r="T640"/>
  <c r="R640"/>
  <c r="P640"/>
  <c r="BI637"/>
  <c r="BH637"/>
  <c r="BG637"/>
  <c r="BF637"/>
  <c r="T637"/>
  <c r="R637"/>
  <c r="P637"/>
  <c r="BI634"/>
  <c r="BH634"/>
  <c r="BG634"/>
  <c r="BF634"/>
  <c r="T634"/>
  <c r="R634"/>
  <c r="P634"/>
  <c r="BI628"/>
  <c r="BH628"/>
  <c r="BG628"/>
  <c r="BF628"/>
  <c r="T628"/>
  <c r="R628"/>
  <c r="P628"/>
  <c r="BI625"/>
  <c r="BH625"/>
  <c r="BG625"/>
  <c r="BF625"/>
  <c r="T625"/>
  <c r="R625"/>
  <c r="P625"/>
  <c r="BI620"/>
  <c r="BH620"/>
  <c r="BG620"/>
  <c r="BF620"/>
  <c r="T620"/>
  <c r="R620"/>
  <c r="P620"/>
  <c r="BI615"/>
  <c r="BH615"/>
  <c r="BG615"/>
  <c r="BF615"/>
  <c r="T615"/>
  <c r="R615"/>
  <c r="P615"/>
  <c r="BI610"/>
  <c r="BH610"/>
  <c r="BG610"/>
  <c r="BF610"/>
  <c r="T610"/>
  <c r="R610"/>
  <c r="P610"/>
  <c r="BI600"/>
  <c r="BH600"/>
  <c r="BG600"/>
  <c r="BF600"/>
  <c r="T600"/>
  <c r="R600"/>
  <c r="P600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5"/>
  <c r="BH585"/>
  <c r="BG585"/>
  <c r="BF585"/>
  <c r="T585"/>
  <c r="R585"/>
  <c r="P585"/>
  <c r="BI581"/>
  <c r="BH581"/>
  <c r="BG581"/>
  <c r="BF581"/>
  <c r="T581"/>
  <c r="R581"/>
  <c r="P581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4"/>
  <c r="BH534"/>
  <c r="BG534"/>
  <c r="BF534"/>
  <c r="T534"/>
  <c r="R534"/>
  <c r="P534"/>
  <c r="BI530"/>
  <c r="BH530"/>
  <c r="BG530"/>
  <c r="BF530"/>
  <c r="T530"/>
  <c r="R530"/>
  <c r="P530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T386"/>
  <c r="R387"/>
  <c r="R386"/>
  <c r="P387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T304"/>
  <c r="R305"/>
  <c r="R304"/>
  <c r="P305"/>
  <c r="P304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6"/>
  <c r="BH286"/>
  <c r="BG286"/>
  <c r="BF286"/>
  <c r="T286"/>
  <c r="R286"/>
  <c r="P286"/>
  <c r="BI283"/>
  <c r="BH283"/>
  <c r="BG283"/>
  <c r="BF283"/>
  <c r="T283"/>
  <c r="R283"/>
  <c r="P283"/>
  <c r="BI273"/>
  <c r="BH273"/>
  <c r="BG273"/>
  <c r="BF273"/>
  <c r="T273"/>
  <c r="R273"/>
  <c r="P273"/>
  <c r="BI259"/>
  <c r="BH259"/>
  <c r="BG259"/>
  <c r="BF259"/>
  <c r="T259"/>
  <c r="R259"/>
  <c r="P259"/>
  <c r="BI248"/>
  <c r="BH248"/>
  <c r="BG248"/>
  <c r="BF248"/>
  <c r="T248"/>
  <c r="R248"/>
  <c r="P248"/>
  <c r="BI243"/>
  <c r="BH243"/>
  <c r="BG243"/>
  <c r="BF243"/>
  <c r="T243"/>
  <c r="R243"/>
  <c r="P243"/>
  <c r="BI237"/>
  <c r="BH237"/>
  <c r="BG237"/>
  <c r="BF237"/>
  <c r="T237"/>
  <c r="R237"/>
  <c r="P237"/>
  <c r="BI231"/>
  <c r="BH231"/>
  <c r="BG231"/>
  <c r="BF231"/>
  <c r="T231"/>
  <c r="R231"/>
  <c r="P231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69"/>
  <c r="BH169"/>
  <c r="BG169"/>
  <c r="BF169"/>
  <c r="T169"/>
  <c r="R169"/>
  <c r="P169"/>
  <c r="BI165"/>
  <c r="BH165"/>
  <c r="BG165"/>
  <c r="BF165"/>
  <c r="T165"/>
  <c r="R165"/>
  <c r="P165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J98"/>
  <c r="F98"/>
  <c r="F96"/>
  <c r="E94"/>
  <c r="J54"/>
  <c r="F54"/>
  <c r="F52"/>
  <c r="E50"/>
  <c r="J24"/>
  <c r="E24"/>
  <c r="J55"/>
  <c r="J23"/>
  <c r="J18"/>
  <c r="E18"/>
  <c r="F99"/>
  <c r="J17"/>
  <c r="J12"/>
  <c r="J52"/>
  <c r="E7"/>
  <c r="E48"/>
  <c i="1" r="L50"/>
  <c r="AM50"/>
  <c r="AM49"/>
  <c r="L49"/>
  <c r="AM47"/>
  <c r="L47"/>
  <c r="L45"/>
  <c r="L44"/>
  <c i="2" r="J674"/>
  <c i="3" r="BK203"/>
  <c i="2" r="BK448"/>
  <c r="J354"/>
  <c i="3" r="J203"/>
  <c i="4" r="J113"/>
  <c i="2" r="BK343"/>
  <c i="3" r="BK188"/>
  <c i="2" r="BK581"/>
  <c i="3" r="J145"/>
  <c i="2" r="BK530"/>
  <c r="J392"/>
  <c i="3" r="BK92"/>
  <c i="2" r="J197"/>
  <c r="J576"/>
  <c r="J457"/>
  <c i="3" r="J205"/>
  <c i="4" r="BK124"/>
  <c i="2" r="BK352"/>
  <c r="J416"/>
  <c r="J679"/>
  <c i="3" r="J166"/>
  <c r="BK102"/>
  <c i="2" r="BK422"/>
  <c i="4" r="J117"/>
  <c i="2" r="J546"/>
  <c r="BK454"/>
  <c r="J203"/>
  <c i="3" r="J95"/>
  <c i="4" r="BK113"/>
  <c i="2" r="BK660"/>
  <c r="BK402"/>
  <c r="J558"/>
  <c r="BK634"/>
  <c r="J486"/>
  <c r="BK374"/>
  <c r="J120"/>
  <c r="J165"/>
  <c r="BK335"/>
  <c r="BK194"/>
  <c i="3" r="J105"/>
  <c r="BK136"/>
  <c r="J210"/>
  <c r="J130"/>
  <c i="4" r="BK100"/>
  <c i="2" r="BK534"/>
  <c r="BK457"/>
  <c r="BK169"/>
  <c r="J615"/>
  <c r="J481"/>
  <c r="J352"/>
  <c r="BK116"/>
  <c r="BK593"/>
  <c r="BK451"/>
  <c r="BK365"/>
  <c r="BK564"/>
  <c r="BK129"/>
  <c i="3" r="J160"/>
  <c r="J183"/>
  <c r="J186"/>
  <c i="2" r="J332"/>
  <c r="BK428"/>
  <c r="BK461"/>
  <c r="J150"/>
  <c r="BK527"/>
  <c r="J213"/>
  <c r="BK105"/>
  <c i="3" r="J178"/>
  <c r="BK178"/>
  <c i="2" r="BK543"/>
  <c r="J374"/>
  <c r="BK120"/>
  <c i="3" r="J89"/>
  <c r="BK157"/>
  <c i="2" r="BK686"/>
  <c r="BK468"/>
  <c r="BK410"/>
  <c r="BK380"/>
  <c r="BK558"/>
  <c r="BK610"/>
  <c r="BK377"/>
  <c i="3" r="BK133"/>
  <c i="4" r="J120"/>
  <c i="2" r="J518"/>
  <c r="J297"/>
  <c r="BK596"/>
  <c r="BK316"/>
  <c r="J461"/>
  <c r="J694"/>
  <c r="J319"/>
  <c r="BK688"/>
  <c i="3" r="J148"/>
  <c i="2" r="BK179"/>
  <c i="3" r="J154"/>
  <c i="2" r="J506"/>
  <c r="J405"/>
  <c r="BK512"/>
  <c i="3" r="BK225"/>
  <c r="BK172"/>
  <c i="2" r="BK489"/>
  <c i="3" r="BK151"/>
  <c r="J163"/>
  <c i="2" r="J191"/>
  <c r="BK637"/>
  <c r="BK552"/>
  <c r="J419"/>
  <c r="J243"/>
  <c r="J690"/>
  <c r="BK346"/>
  <c r="BK570"/>
  <c r="J439"/>
  <c r="J183"/>
  <c r="BK442"/>
  <c r="J116"/>
  <c r="J527"/>
  <c r="J509"/>
  <c r="BK474"/>
  <c r="J442"/>
  <c r="BK368"/>
  <c r="BK324"/>
  <c r="BK283"/>
  <c r="BK133"/>
  <c r="BK521"/>
  <c r="BK349"/>
  <c r="J225"/>
  <c r="BK650"/>
  <c r="J600"/>
  <c r="BK567"/>
  <c r="BK506"/>
  <c r="BK413"/>
  <c r="BK679"/>
  <c r="BK340"/>
  <c r="BK561"/>
  <c i="3" r="J215"/>
  <c r="BK142"/>
  <c i="4" r="J100"/>
  <c i="2" r="BK500"/>
  <c r="BK497"/>
  <c r="J335"/>
  <c r="J200"/>
  <c r="J540"/>
  <c r="BK213"/>
  <c r="J634"/>
  <c r="J503"/>
  <c r="BK573"/>
  <c r="J448"/>
  <c i="3" r="J136"/>
  <c r="BK201"/>
  <c r="BK166"/>
  <c i="4" r="BK92"/>
  <c i="2" r="J692"/>
  <c r="J471"/>
  <c r="J365"/>
  <c r="J484"/>
  <c r="J237"/>
  <c r="BK579"/>
  <c r="J430"/>
  <c r="BK248"/>
  <c r="BK628"/>
  <c r="BK491"/>
  <c r="J231"/>
  <c r="J124"/>
  <c r="BK476"/>
  <c i="3" r="J172"/>
  <c r="J213"/>
  <c r="J199"/>
  <c i="4" r="BK107"/>
  <c i="2" r="J105"/>
  <c r="J688"/>
  <c r="J340"/>
  <c r="J686"/>
  <c r="BK394"/>
  <c r="BK479"/>
  <c r="J491"/>
  <c i="3" r="BK127"/>
  <c r="J92"/>
  <c r="J222"/>
  <c i="2" r="J479"/>
  <c r="BK225"/>
  <c r="J476"/>
  <c r="F34"/>
  <c r="BK301"/>
  <c i="3" r="J225"/>
  <c i="4" r="J89"/>
  <c i="3" r="BK181"/>
  <c i="2" r="BK640"/>
  <c r="BK392"/>
  <c r="BK187"/>
  <c i="3" r="BK105"/>
  <c i="2" r="J377"/>
  <c r="J593"/>
  <c r="J500"/>
  <c i="3" r="BK210"/>
  <c r="J116"/>
  <c i="2" r="BK330"/>
  <c r="F37"/>
  <c r="BK430"/>
  <c r="J109"/>
  <c r="BK297"/>
  <c r="J610"/>
  <c i="3" r="BK207"/>
  <c r="J188"/>
  <c i="2" r="J650"/>
  <c r="BK540"/>
  <c i="3" r="BK148"/>
  <c r="BK205"/>
  <c i="2" r="J537"/>
  <c r="J327"/>
  <c r="J573"/>
  <c r="J291"/>
  <c i="3" r="BK124"/>
  <c r="J139"/>
  <c r="BK108"/>
  <c i="2" r="BK425"/>
  <c r="J530"/>
  <c r="BK243"/>
  <c r="J555"/>
  <c r="J324"/>
  <c r="BK590"/>
  <c i="3" r="BK213"/>
  <c r="J98"/>
  <c r="J191"/>
  <c i="4" r="BK120"/>
  <c i="2" r="BK145"/>
  <c r="J400"/>
  <c r="J521"/>
  <c r="BK197"/>
  <c r="J454"/>
  <c i="1" r="AS54"/>
  <c i="2" r="J585"/>
  <c r="J428"/>
  <c r="J657"/>
  <c i="3" r="J151"/>
  <c i="2" r="J387"/>
  <c r="J301"/>
  <c i="3" r="BK154"/>
  <c r="J196"/>
  <c i="2" r="J145"/>
  <c i="3" r="BK193"/>
  <c i="2" r="J468"/>
  <c r="BK503"/>
  <c r="BK419"/>
  <c r="BK291"/>
  <c r="BK371"/>
  <c r="J515"/>
  <c r="BK387"/>
  <c r="J154"/>
  <c r="BK663"/>
  <c r="BK549"/>
  <c r="J396"/>
  <c r="J663"/>
  <c r="BK546"/>
  <c r="BK286"/>
  <c i="3" r="J133"/>
  <c r="BK95"/>
  <c r="BK222"/>
  <c r="J175"/>
  <c i="2" r="J194"/>
  <c r="BK585"/>
  <c r="J394"/>
  <c r="J596"/>
  <c r="BK445"/>
  <c r="BK150"/>
  <c r="BK433"/>
  <c i="3" r="J193"/>
  <c r="BK98"/>
  <c r="J142"/>
  <c i="4" r="BK117"/>
  <c i="2" r="J552"/>
  <c r="J620"/>
  <c r="J371"/>
  <c r="BK555"/>
  <c i="3" r="J112"/>
  <c r="J169"/>
  <c i="2" r="BK657"/>
  <c r="J436"/>
  <c r="BK327"/>
  <c r="BK396"/>
  <c r="BK416"/>
  <c i="3" r="BK215"/>
  <c r="J121"/>
  <c i="2" r="BK692"/>
  <c r="J138"/>
  <c r="BK625"/>
  <c r="BK439"/>
  <c r="J625"/>
  <c r="J398"/>
  <c r="J316"/>
  <c r="J425"/>
  <c r="BK436"/>
  <c i="3" r="BK219"/>
  <c r="BK163"/>
  <c i="2" r="J433"/>
  <c r="BK524"/>
  <c r="BK509"/>
  <c r="J465"/>
  <c r="J524"/>
  <c r="J653"/>
  <c r="BK669"/>
  <c r="BK237"/>
  <c i="3" r="J157"/>
  <c r="J102"/>
  <c i="2" r="BK620"/>
  <c r="J359"/>
  <c r="BK109"/>
  <c r="BK615"/>
  <c r="J579"/>
  <c r="J497"/>
  <c r="BK354"/>
  <c r="BK310"/>
  <c r="J179"/>
  <c r="J410"/>
  <c r="J273"/>
  <c r="J543"/>
  <c r="J422"/>
  <c r="BK465"/>
  <c r="J346"/>
  <c r="BK484"/>
  <c r="BK694"/>
  <c r="BK332"/>
  <c r="J383"/>
  <c r="J34"/>
  <c i="3" r="J181"/>
  <c i="2" r="BK390"/>
  <c r="BK674"/>
  <c r="J248"/>
  <c i="3" r="J201"/>
  <c i="4" r="BK96"/>
  <c i="2" r="BK486"/>
  <c r="BK383"/>
  <c r="J142"/>
  <c r="BK203"/>
  <c r="J294"/>
  <c r="J283"/>
  <c i="3" r="BK116"/>
  <c r="BK130"/>
  <c i="2" r="BK481"/>
  <c r="BK138"/>
  <c r="BK165"/>
  <c r="J561"/>
  <c r="BK600"/>
  <c r="BK154"/>
  <c r="BK294"/>
  <c r="J402"/>
  <c i="4" r="J103"/>
  <c i="2" r="J349"/>
  <c r="J570"/>
  <c r="BK124"/>
  <c r="J133"/>
  <c i="3" r="BK121"/>
  <c i="2" r="BK313"/>
  <c r="J129"/>
  <c r="BK219"/>
  <c i="4" r="BK89"/>
  <c i="2" r="J313"/>
  <c r="BK537"/>
  <c i="3" r="BK169"/>
  <c i="2" r="BK359"/>
  <c r="J113"/>
  <c r="BK494"/>
  <c i="3" r="BK183"/>
  <c i="2" r="J512"/>
  <c r="J640"/>
  <c r="BK362"/>
  <c i="3" r="BK112"/>
  <c i="4" r="J110"/>
  <c i="2" r="BK183"/>
  <c r="J451"/>
  <c i="3" r="BK145"/>
  <c r="J219"/>
  <c i="4" r="BK110"/>
  <c i="3" r="J127"/>
  <c r="BK139"/>
  <c i="4" r="J124"/>
  <c i="2" r="BK259"/>
  <c r="J362"/>
  <c r="J489"/>
  <c i="4" r="J107"/>
  <c i="2" r="J637"/>
  <c r="J259"/>
  <c r="BK191"/>
  <c i="4" r="J96"/>
  <c i="2" r="BK231"/>
  <c r="J286"/>
  <c i="3" r="BK199"/>
  <c i="2" r="J660"/>
  <c r="J567"/>
  <c r="BK400"/>
  <c r="J219"/>
  <c r="J368"/>
  <c r="BK113"/>
  <c r="J380"/>
  <c r="J169"/>
  <c r="J534"/>
  <c i="3" r="BK175"/>
  <c i="2" r="J330"/>
  <c r="BK518"/>
  <c i="3" r="J124"/>
  <c i="2" r="BK319"/>
  <c r="J187"/>
  <c r="BK576"/>
  <c i="3" r="J207"/>
  <c i="2" r="J581"/>
  <c i="3" r="BK160"/>
  <c r="BK191"/>
  <c i="2" r="J390"/>
  <c r="J549"/>
  <c i="4" r="BK103"/>
  <c i="2" r="J305"/>
  <c r="BK653"/>
  <c r="BK142"/>
  <c r="J445"/>
  <c i="3" r="BK186"/>
  <c r="BK196"/>
  <c i="2" r="BK515"/>
  <c r="J343"/>
  <c r="BK200"/>
  <c r="J474"/>
  <c r="BK471"/>
  <c r="J669"/>
  <c r="BK690"/>
  <c i="3" r="J108"/>
  <c i="4" r="J92"/>
  <c i="2" r="BK398"/>
  <c r="J413"/>
  <c r="J564"/>
  <c r="J590"/>
  <c r="BK273"/>
  <c r="J494"/>
  <c r="BK305"/>
  <c i="3" r="BK89"/>
  <c i="2" r="J310"/>
  <c r="J628"/>
  <c r="BK405"/>
  <c r="F36"/>
  <c l="1" r="P470"/>
  <c r="R656"/>
  <c r="R128"/>
  <c r="R345"/>
  <c r="BK599"/>
  <c r="J599"/>
  <c r="J77"/>
  <c r="R685"/>
  <c r="R684"/>
  <c r="T104"/>
  <c r="P309"/>
  <c r="T533"/>
  <c r="T668"/>
  <c r="R470"/>
  <c r="P656"/>
  <c r="P128"/>
  <c r="T309"/>
  <c r="R533"/>
  <c r="T633"/>
  <c r="P104"/>
  <c r="T470"/>
  <c r="T656"/>
  <c r="P182"/>
  <c r="T389"/>
  <c r="R432"/>
  <c r="P685"/>
  <c r="P684"/>
  <c i="3" r="BK88"/>
  <c i="2" r="R309"/>
  <c r="BK633"/>
  <c r="J633"/>
  <c r="J78"/>
  <c r="T182"/>
  <c r="P533"/>
  <c r="R668"/>
  <c i="3" r="R88"/>
  <c i="2" r="BK128"/>
  <c r="J128"/>
  <c r="J62"/>
  <c r="BK345"/>
  <c r="J345"/>
  <c r="J70"/>
  <c r="BK584"/>
  <c r="J584"/>
  <c r="J76"/>
  <c r="P633"/>
  <c r="BK685"/>
  <c r="J685"/>
  <c r="J82"/>
  <c i="3" r="T88"/>
  <c r="P218"/>
  <c i="2" r="BK470"/>
  <c r="J470"/>
  <c r="J74"/>
  <c i="3" r="R120"/>
  <c r="R119"/>
  <c i="2" r="R104"/>
  <c r="BK290"/>
  <c r="J290"/>
  <c r="J66"/>
  <c r="BK432"/>
  <c r="J432"/>
  <c r="J73"/>
  <c r="P584"/>
  <c r="R633"/>
  <c r="T685"/>
  <c r="T684"/>
  <c i="3" r="P88"/>
  <c i="2" r="BK153"/>
  <c r="J153"/>
  <c r="J64"/>
  <c r="T290"/>
  <c r="P389"/>
  <c i="3" r="T120"/>
  <c r="T119"/>
  <c i="2" r="P153"/>
  <c r="P290"/>
  <c r="R389"/>
  <c r="T599"/>
  <c r="R153"/>
  <c r="R290"/>
  <c r="BK389"/>
  <c r="J389"/>
  <c r="J72"/>
  <c r="R584"/>
  <c i="3" r="T101"/>
  <c r="R218"/>
  <c i="2" r="R182"/>
  <c r="P432"/>
  <c r="R599"/>
  <c r="BK668"/>
  <c r="J668"/>
  <c r="J80"/>
  <c i="3" r="BK120"/>
  <c r="BK119"/>
  <c r="J119"/>
  <c r="J64"/>
  <c i="4" r="P88"/>
  <c r="P106"/>
  <c i="2" r="BK182"/>
  <c r="J182"/>
  <c r="J65"/>
  <c r="T345"/>
  <c r="P599"/>
  <c r="BK656"/>
  <c r="J656"/>
  <c r="J79"/>
  <c i="3" r="P120"/>
  <c r="P119"/>
  <c i="4" r="T88"/>
  <c r="P116"/>
  <c i="3" r="P101"/>
  <c i="4" r="BK99"/>
  <c r="J99"/>
  <c r="J63"/>
  <c i="2" r="T128"/>
  <c r="BK309"/>
  <c r="BK533"/>
  <c r="J533"/>
  <c r="J75"/>
  <c i="3" r="BK101"/>
  <c r="J101"/>
  <c r="J62"/>
  <c r="BK218"/>
  <c r="J218"/>
  <c r="J66"/>
  <c i="4" r="BK88"/>
  <c r="J88"/>
  <c r="J61"/>
  <c r="P99"/>
  <c r="T99"/>
  <c r="R106"/>
  <c r="BK116"/>
  <c r="J116"/>
  <c r="J65"/>
  <c r="R116"/>
  <c r="T116"/>
  <c i="2" r="BK104"/>
  <c r="J104"/>
  <c r="J61"/>
  <c r="P345"/>
  <c r="T584"/>
  <c r="P668"/>
  <c r="T153"/>
  <c r="T432"/>
  <c i="3" r="R101"/>
  <c r="T218"/>
  <c i="4" r="R88"/>
  <c r="R87"/>
  <c r="R86"/>
  <c r="R99"/>
  <c r="BK106"/>
  <c r="J106"/>
  <c r="J64"/>
  <c r="T106"/>
  <c i="2" r="BK386"/>
  <c r="J386"/>
  <c r="J71"/>
  <c r="BK149"/>
  <c r="J149"/>
  <c r="J63"/>
  <c i="3" r="BK115"/>
  <c r="J115"/>
  <c r="J63"/>
  <c i="4" r="BK95"/>
  <c r="J95"/>
  <c r="J62"/>
  <c r="BK123"/>
  <c r="J123"/>
  <c r="J66"/>
  <c i="2" r="BK304"/>
  <c r="J304"/>
  <c r="J67"/>
  <c i="3" r="J88"/>
  <c r="J61"/>
  <c i="4" r="E76"/>
  <c r="F55"/>
  <c i="3" r="J120"/>
  <c r="J65"/>
  <c i="4" r="BE96"/>
  <c r="BE107"/>
  <c r="BE120"/>
  <c r="BE92"/>
  <c r="BE103"/>
  <c r="BE113"/>
  <c r="BE124"/>
  <c r="BE89"/>
  <c r="BE100"/>
  <c r="J52"/>
  <c r="BE117"/>
  <c r="BE110"/>
  <c i="3" r="BE92"/>
  <c r="BE127"/>
  <c r="BE154"/>
  <c r="BE160"/>
  <c r="BE124"/>
  <c r="BE139"/>
  <c r="BE148"/>
  <c i="2" r="J309"/>
  <c r="J69"/>
  <c i="3" r="BE166"/>
  <c r="BE108"/>
  <c r="BE116"/>
  <c r="BE186"/>
  <c r="BE89"/>
  <c r="BE98"/>
  <c r="BE112"/>
  <c r="E76"/>
  <c r="F83"/>
  <c i="2" r="BK684"/>
  <c r="J684"/>
  <c r="J81"/>
  <c i="3" r="BE130"/>
  <c r="BE136"/>
  <c r="BE193"/>
  <c r="BE95"/>
  <c r="BE133"/>
  <c r="BE175"/>
  <c r="BE183"/>
  <c r="BE219"/>
  <c r="BE172"/>
  <c r="BE181"/>
  <c r="BE215"/>
  <c r="BE191"/>
  <c r="BE196"/>
  <c r="BE205"/>
  <c r="BE213"/>
  <c r="BE203"/>
  <c r="BE210"/>
  <c r="BE225"/>
  <c r="J52"/>
  <c r="BE102"/>
  <c r="BE105"/>
  <c r="BE188"/>
  <c r="BE151"/>
  <c r="BE121"/>
  <c r="BE222"/>
  <c r="BE145"/>
  <c r="BE169"/>
  <c r="BE199"/>
  <c r="BE163"/>
  <c r="BE178"/>
  <c r="BE201"/>
  <c r="BE207"/>
  <c r="BE142"/>
  <c r="BE157"/>
  <c i="2" r="BE674"/>
  <c r="BE688"/>
  <c r="J96"/>
  <c r="J99"/>
  <c r="BE124"/>
  <c r="BE133"/>
  <c r="BE169"/>
  <c r="BE243"/>
  <c r="BE425"/>
  <c r="BE436"/>
  <c r="BE442"/>
  <c r="BE474"/>
  <c r="BE489"/>
  <c r="BE497"/>
  <c r="BE500"/>
  <c r="BE527"/>
  <c r="BE540"/>
  <c r="BE543"/>
  <c r="BE555"/>
  <c r="BE564"/>
  <c r="BE573"/>
  <c r="BE576"/>
  <c r="BE579"/>
  <c r="BE585"/>
  <c r="BE692"/>
  <c r="BE109"/>
  <c r="BE113"/>
  <c r="BE116"/>
  <c r="BE138"/>
  <c r="BE150"/>
  <c r="BE191"/>
  <c r="BE203"/>
  <c r="BE231"/>
  <c r="BE237"/>
  <c r="BE324"/>
  <c r="BE332"/>
  <c r="BE371"/>
  <c r="BE457"/>
  <c r="BE465"/>
  <c r="BE468"/>
  <c r="BE471"/>
  <c r="BE484"/>
  <c r="BE679"/>
  <c r="BE686"/>
  <c i="1" r="BA55"/>
  <c i="2" r="BE663"/>
  <c r="BE669"/>
  <c i="1" r="BC55"/>
  <c i="2" r="BE145"/>
  <c r="BE187"/>
  <c r="BE316"/>
  <c r="BE327"/>
  <c r="BE330"/>
  <c r="BE335"/>
  <c r="BE349"/>
  <c r="BE359"/>
  <c r="BE374"/>
  <c r="BE380"/>
  <c r="BE390"/>
  <c r="BE394"/>
  <c r="BE396"/>
  <c r="BE402"/>
  <c r="BE405"/>
  <c r="BE413"/>
  <c r="BE494"/>
  <c r="BE503"/>
  <c r="BE506"/>
  <c r="BE512"/>
  <c r="BE521"/>
  <c r="BE524"/>
  <c r="BE549"/>
  <c r="BE561"/>
  <c r="BE567"/>
  <c r="BE581"/>
  <c r="BE590"/>
  <c r="BE596"/>
  <c r="BE610"/>
  <c r="BE615"/>
  <c r="BE625"/>
  <c r="BE628"/>
  <c r="BE634"/>
  <c r="BE640"/>
  <c r="BE650"/>
  <c r="BE653"/>
  <c i="1" r="AW55"/>
  <c i="2" r="F55"/>
  <c r="BE105"/>
  <c r="BE154"/>
  <c r="BE197"/>
  <c r="BE225"/>
  <c r="BE259"/>
  <c r="BE273"/>
  <c r="BE291"/>
  <c r="BE297"/>
  <c r="BE340"/>
  <c r="BE343"/>
  <c r="BE346"/>
  <c r="BE352"/>
  <c r="BE365"/>
  <c r="BE377"/>
  <c r="BE392"/>
  <c r="BE400"/>
  <c r="BE428"/>
  <c r="BE433"/>
  <c r="BE451"/>
  <c r="BE479"/>
  <c r="BE481"/>
  <c r="BE518"/>
  <c r="BE534"/>
  <c r="BE537"/>
  <c r="BE546"/>
  <c r="BE552"/>
  <c r="BE558"/>
  <c r="BE570"/>
  <c r="BE593"/>
  <c r="BE600"/>
  <c r="BE620"/>
  <c r="BE637"/>
  <c r="E92"/>
  <c r="BE283"/>
  <c r="BE368"/>
  <c r="BE383"/>
  <c r="BE387"/>
  <c r="BE419"/>
  <c r="BE448"/>
  <c r="BE486"/>
  <c r="BE491"/>
  <c r="BE515"/>
  <c r="BE694"/>
  <c r="BE120"/>
  <c r="BE129"/>
  <c r="BE142"/>
  <c r="BE165"/>
  <c r="BE179"/>
  <c r="BE183"/>
  <c r="BE194"/>
  <c r="BE200"/>
  <c r="BE213"/>
  <c r="BE219"/>
  <c r="BE286"/>
  <c r="BE294"/>
  <c r="BE301"/>
  <c r="BE310"/>
  <c r="BE313"/>
  <c r="BE319"/>
  <c r="BE354"/>
  <c r="BE362"/>
  <c r="BE398"/>
  <c r="BE410"/>
  <c r="BE416"/>
  <c r="BE422"/>
  <c r="BE430"/>
  <c r="BE439"/>
  <c r="BE454"/>
  <c r="BE461"/>
  <c r="BE530"/>
  <c r="BE657"/>
  <c r="BE660"/>
  <c r="BE248"/>
  <c r="BE305"/>
  <c r="BE445"/>
  <c r="BE476"/>
  <c r="BE509"/>
  <c r="BE690"/>
  <c i="1" r="BD55"/>
  <c i="4" r="F35"/>
  <c i="1" r="BB57"/>
  <c i="3" r="F37"/>
  <c i="1" r="BD56"/>
  <c i="3" r="F34"/>
  <c i="1" r="BA56"/>
  <c i="4" r="F34"/>
  <c i="1" r="BA57"/>
  <c i="3" r="J34"/>
  <c i="1" r="AW56"/>
  <c i="3" r="F36"/>
  <c i="1" r="BC56"/>
  <c i="4" r="J34"/>
  <c i="1" r="AW57"/>
  <c i="4" r="F37"/>
  <c i="1" r="BD57"/>
  <c i="3" r="F35"/>
  <c i="1" r="BB56"/>
  <c i="4" r="F36"/>
  <c i="1" r="BC57"/>
  <c i="2" r="F35"/>
  <c i="4" l="1" r="T87"/>
  <c r="T86"/>
  <c r="P87"/>
  <c r="P86"/>
  <c i="1" r="AU57"/>
  <c i="3" r="P87"/>
  <c r="P86"/>
  <c i="1" r="AU56"/>
  <c i="3" r="R87"/>
  <c r="R86"/>
  <c i="2" r="T308"/>
  <c r="R103"/>
  <c i="3" r="T87"/>
  <c r="T86"/>
  <c r="BK87"/>
  <c r="J87"/>
  <c r="J60"/>
  <c i="2" r="R308"/>
  <c r="BK308"/>
  <c r="J308"/>
  <c r="J68"/>
  <c r="P103"/>
  <c r="P308"/>
  <c r="T103"/>
  <c r="T102"/>
  <c i="1" r="BB55"/>
  <c i="2" r="BK103"/>
  <c r="J103"/>
  <c r="J60"/>
  <c i="4" r="BK87"/>
  <c r="BK86"/>
  <c r="J86"/>
  <c r="J59"/>
  <c i="3" r="F33"/>
  <c i="1" r="AZ56"/>
  <c i="2" r="J33"/>
  <c i="1" r="AV55"/>
  <c r="AT55"/>
  <c r="BB54"/>
  <c r="W31"/>
  <c i="4" r="F33"/>
  <c i="1" r="AZ57"/>
  <c i="4" r="J33"/>
  <c i="1" r="AV57"/>
  <c r="AT57"/>
  <c i="2" r="F33"/>
  <c i="1" r="AZ55"/>
  <c i="3" r="J33"/>
  <c i="1" r="AV56"/>
  <c r="AT56"/>
  <c r="BA54"/>
  <c r="W30"/>
  <c r="BD54"/>
  <c r="W33"/>
  <c r="BC54"/>
  <c r="W32"/>
  <c i="2" l="1" r="R102"/>
  <c r="BK102"/>
  <c r="J102"/>
  <c r="J59"/>
  <c r="P102"/>
  <c i="1" r="AU55"/>
  <c i="3" r="BK86"/>
  <c r="J86"/>
  <c i="4" r="J87"/>
  <c r="J60"/>
  <c i="1" r="AY54"/>
  <c i="4" r="J30"/>
  <c i="1" r="AG57"/>
  <c i="3" r="J30"/>
  <c i="1" r="AG56"/>
  <c r="AW54"/>
  <c r="AK30"/>
  <c r="AX54"/>
  <c r="AZ54"/>
  <c r="W29"/>
  <c r="AU54"/>
  <c i="2" r="J30"/>
  <c i="1" r="AG55"/>
  <c i="4" l="1" r="J39"/>
  <c i="3" r="J39"/>
  <c r="J59"/>
  <c i="2" r="J39"/>
  <c i="1" r="AN55"/>
  <c r="AN56"/>
  <c r="AN57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<sst xmlns="http://schemas.openxmlformats.org/spreadsheetml/2006/main">
  <si>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</si>
  <si>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</si>
  <si>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</si>
  <si>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</si>
  <si>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</si>
  <si>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{dfdb088b-d8a4-45bf-b351-91298a7b52b6}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</si>
  <si>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</si>
  <si>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</si>
  <si>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</si>
  <si>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</si>
  <si>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</si>
  <si>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</si>
  <si>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</si>
  <si>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</si>
  <si>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2025-088-rev1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</si>
  <si>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</si>
  <si>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</si>
  <si>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Realizace úspor energie Mateřská škola Žebrák – Výměna zdroje a otopné soustavy</t>
  </si>
  <si>
    <t>KSO:</t>
  </si>
  <si>
    <t/>
  </si>
  <si>
    <t>CC-CZ:</t>
  </si>
  <si>
    <t>Místo:</t>
  </si>
  <si>
    <t xml:space="preserve">K.Ú. Žebrák, Hradní 68, 267 53 Žebrák </t>
  </si>
  <si>
    <t>Datum:</t>
  </si>
  <si>
    <t>10. 10. 2025</t>
  </si>
  <si>
    <t>Zadavatel:</t>
  </si>
  <si>
    <t>IČ:</t>
  </si>
  <si>
    <t>Město Žebrák,Náměstí 1, 267 53 Žebrák</t>
  </si>
  <si>
    <t>DIČ:</t>
  </si>
  <si>
    <t>Účastník:</t>
  </si>
  <si>
    <t>Vyplň údaj</t>
  </si>
  <si>
    <t>Projektant:</t>
  </si>
  <si>
    <t>Projektos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</si>
  <si>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</si>
  <si>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</si>
  <si>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</si>
  <si>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</si>
  <si>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</si>
  <si>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</si>
  <si>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</si>
  <si>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</si>
  <si>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</si>
  <si>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</si>
  <si>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</si>
  <si>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</si>
  <si>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</si>
  <si>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</si>
  <si>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</si>
  <si>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</si>
  <si>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</si>
  <si>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</si>
  <si>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</si>
  <si>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</si>
  <si>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</si>
  <si>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</si>
  <si>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</si>
  <si>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</si>
  <si>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</si>
  <si>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</si>
  <si>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</si>
  <si>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</si>
  <si>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</si>
  <si>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</si>
  <si>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</si>
  <si>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</si>
  <si>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</si>
  <si>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</si>
  <si>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</si>
  <si>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</si>
  <si>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</si>
  <si>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</si>
  <si>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</si>
  <si>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</si>
  <si>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</si>
  <si>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</si>
  <si>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</si>
  <si>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</si>
  <si>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</si>
  <si>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UT</t>
  </si>
  <si>
    <t>STA</t>
  </si>
  <si>
    <t>{23b1c977-f660-44f7-82e1-cd64cb68d444}</t>
  </si>
  <si>
    <t>2</t>
  </si>
  <si>
    <t>Elektroinstalace</t>
  </si>
  <si>
    <t>{6c0fc2c6-6814-453d-8ad6-38cd7999d3ab}</t>
  </si>
  <si>
    <t>VRN</t>
  </si>
  <si>
    <t>{85e9461a-d839-4f54-902c-cba04fa602fb}</t>
  </si>
  <si>
    <t>KRYCÍ LIST SOUPISU PRACÍ</t>
  </si>
  <si>
    <t>Objekt:</t>
  </si>
  <si>
    <t>1 - UT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</si>
  <si>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</si>
  <si>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</si>
  <si>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</si>
  <si>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</si>
  <si>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</si>
  <si>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</si>
  <si>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</si>
  <si>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</si>
  <si>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</si>
  <si>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</si>
  <si>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</si>
  <si>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</si>
  <si>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</si>
  <si>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</si>
  <si>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</si>
  <si>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727 - Zdravotechnika - protipožární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</si>
  <si>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</si>
  <si>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</si>
  <si>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</si>
  <si>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</si>
  <si>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</si>
  <si>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</si>
  <si>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</si>
  <si>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</si>
  <si>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</si>
  <si>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</si>
  <si>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</si>
  <si>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</si>
  <si>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</si>
  <si>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</si>
  <si>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</si>
  <si>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</si>
  <si>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</si>
  <si>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</si>
  <si>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</si>
  <si>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</si>
  <si>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</si>
  <si>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</si>
  <si>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</si>
  <si>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</si>
  <si>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</si>
  <si>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</si>
  <si>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</si>
  <si>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</si>
  <si>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</si>
  <si>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</si>
  <si>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</si>
  <si>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</si>
  <si>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02</t>
  </si>
  <si>
    <t>4</t>
  </si>
  <si>
    <t>-811406813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</si>
  <si>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</si>
  <si>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</si>
  <si>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</si>
  <si>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https://podminky.urs.cz/item/CS_URS_2025_02/113106123</t>
  </si>
  <si>
    <t>VV</t>
  </si>
  <si>
    <t>4,5*1,0</t>
  </si>
  <si>
    <t>131213702</t>
  </si>
  <si>
    <t>Hloubení nezapažených jam v nesoudržných horninách třídy těžitelnosti I skupiny 3 ručně</t>
  </si>
  <si>
    <t>m3</t>
  </si>
  <si>
    <t>-833308809</t>
  </si>
  <si>
    <t>Hloubení nezapažených jam ručně s urovnáním dna do předepsaného profilu a spádu v hornině třídy těžitelnosti I skupiny 3 nesoudržných</t>
  </si>
  <si>
    <t>https://podminky.urs.cz/item/CS_URS_2025_02/131213702</t>
  </si>
  <si>
    <t>4,5*1,0*0,2</t>
  </si>
  <si>
    <t>3</t>
  </si>
  <si>
    <t>162751117</t>
  </si>
  <si>
    <t>Vodorovné přemístění přes 9 000 do 10000 m výkopku/sypaniny z horniny třídy těžitelnosti I skupiny 1 až 3</t>
  </si>
  <si>
    <t>139486090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</si>
  <si>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</si>
  <si>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</si>
  <si>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162751119</t>
  </si>
  <si>
    <t>Příplatek k vodorovnému přemístění výkopku/sypaniny z horniny třídy těžitelnosti I skupiny 1 až 3 ZKD 1000 m přes 10000 m</t>
  </si>
  <si>
    <t>1115536024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</si>
  <si>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</si>
  <si>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https://podminky.urs.cz/item/CS_URS_2025_02/162751119</t>
  </si>
  <si>
    <t>9*5 'Přepočtené koeficientem množství</t>
  </si>
  <si>
    <t>5</t>
  </si>
  <si>
    <t>171201231</t>
  </si>
  <si>
    <t>Poplatek za uložení zeminy a kamení na recyklační skládce (skládkovné) kód odpadu 17 05 04</t>
  </si>
  <si>
    <t>t</t>
  </si>
  <si>
    <t>1744956630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</si>
  <si>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</si>
  <si>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</si>
  <si>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0,9*1,8 'Přepočtené koeficientem množství</t>
  </si>
  <si>
    <t>6</t>
  </si>
  <si>
    <t>171251201</t>
  </si>
  <si>
    <t>Uložení sypaniny na skládky nebo meziskládky</t>
  </si>
  <si>
    <t>-1390799180</t>
  </si>
  <si>
    <t>Uložení sypaniny na skládky nebo meziskládky bez hutnění s upravením uložené sypaniny do předepsaného tvaru</t>
  </si>
  <si>
    <t>https://podminky.urs.cz/item/CS_URS_2025_02/171251201</t>
  </si>
  <si>
    <t>0,9</t>
  </si>
  <si>
    <t>Zakládání</t>
  </si>
  <si>
    <t>7</t>
  </si>
  <si>
    <t>271542211</t>
  </si>
  <si>
    <t>Podsyp pod základové konstrukce se zhutněním z netříděné štěrkodrtě</t>
  </si>
  <si>
    <t>485924293</t>
  </si>
  <si>
    <t>Podsyp pod základové konstrukce se zhutněním a urovnáním povrchu ze štěrkodrtě netříděné</t>
  </si>
  <si>
    <t>https://podminky.urs.cz/item/CS_URS_2025_02/271542211</t>
  </si>
  <si>
    <t>4,0*1,0*0,1</t>
  </si>
  <si>
    <t>8</t>
  </si>
  <si>
    <t>273321411</t>
  </si>
  <si>
    <t>Základové desky ze ŽB bez zvýšených nároků na prostředí tř. C 20/25</t>
  </si>
  <si>
    <t>431547485</t>
  </si>
  <si>
    <t>Základy z betonu železového (bez výztuže) desky z betonu bez zvláštních nároků na prostředí tř. C 20/25</t>
  </si>
  <si>
    <t>https://podminky.urs.cz/item/CS_URS_2025_02/273321411</t>
  </si>
  <si>
    <t>základ TČ</t>
  </si>
  <si>
    <t>9</t>
  </si>
  <si>
    <t>273351121</t>
  </si>
  <si>
    <t>Zřízení bednění základových desek</t>
  </si>
  <si>
    <t>622142162</t>
  </si>
  <si>
    <t>Bednění základů desek zřízení</t>
  </si>
  <si>
    <t>https://podminky.urs.cz/item/CS_URS_2025_02/273351121</t>
  </si>
  <si>
    <t>0,2*(4,5*2+1,0*2)</t>
  </si>
  <si>
    <t>10</t>
  </si>
  <si>
    <t>273351122</t>
  </si>
  <si>
    <t>Odstranění bednění základových desek</t>
  </si>
  <si>
    <t>-1760820107</t>
  </si>
  <si>
    <t>Bednění základů desek odstranění</t>
  </si>
  <si>
    <t>https://podminky.urs.cz/item/CS_URS_2025_02/273351122</t>
  </si>
  <si>
    <t>11</t>
  </si>
  <si>
    <t>273362021</t>
  </si>
  <si>
    <t>Výztuž základových desek svařovanými sítěmi Kari</t>
  </si>
  <si>
    <t>-1927889639</t>
  </si>
  <si>
    <t>Výztuž základů desek ze svařovaných sítí z drátů typu KARI</t>
  </si>
  <si>
    <t>https://podminky.urs.cz/item/CS_URS_2025_02/273362021</t>
  </si>
  <si>
    <t>4,5*1,1*1,3*0,008</t>
  </si>
  <si>
    <t>Svislé a kompletní konstrukce</t>
  </si>
  <si>
    <t>310236241</t>
  </si>
  <si>
    <t>Zazdívka otvorů pl přes 0,0225 do 0,09 m2 ve zdivu nadzákladovém cihlami pálenými tl do 300 mm</t>
  </si>
  <si>
    <t>kus</t>
  </si>
  <si>
    <t>469948879</t>
  </si>
  <si>
    <t>Zazdívka otvorů ve zdivu nadzákladovém cihlami pálenými plochy přes 0,0225 m2 do 0,09 m2, ve zdi tl. do 300 mm</t>
  </si>
  <si>
    <t>https://podminky.urs.cz/item/CS_URS_2025_02/310236241</t>
  </si>
  <si>
    <t>Úpravy povrchů, podlahy a osazování výplní</t>
  </si>
  <si>
    <t>13</t>
  </si>
  <si>
    <t>612325221</t>
  </si>
  <si>
    <t>Vápenocementová štuková omítka malých ploch do 0,09 m2 na stěnách</t>
  </si>
  <si>
    <t>-1095075574</t>
  </si>
  <si>
    <t>Vápenocementová omítka jednotlivých malých ploch štuková dvouvrstvá na stěnách, plochy jednotlivě do 0,09 m2</t>
  </si>
  <si>
    <t>https://podminky.urs.cz/item/CS_URS_2025_02/612325221</t>
  </si>
  <si>
    <t>2+2+1</t>
  </si>
  <si>
    <t>14</t>
  </si>
  <si>
    <t>22*2+6</t>
  </si>
  <si>
    <t>Mezisoučet</t>
  </si>
  <si>
    <t>ZTI</t>
  </si>
  <si>
    <t>Součet</t>
  </si>
  <si>
    <t>612325223</t>
  </si>
  <si>
    <t>Vápenocementová štuková omítka malých ploch přes 0,25 do 1 m2 na stěnách</t>
  </si>
  <si>
    <t>-1716864753</t>
  </si>
  <si>
    <t>Vápenocementová omítka jednotlivých malých ploch štuková dvouvrstvá na stěnách, plochy jednotlivě přes 0,25 do 1 m2</t>
  </si>
  <si>
    <t>https://podminky.urs.cz/item/CS_URS_2025_02/612325223</t>
  </si>
  <si>
    <t>14+2</t>
  </si>
  <si>
    <t>15</t>
  </si>
  <si>
    <t>622215124</t>
  </si>
  <si>
    <t>Oprava kontaktního zateplení stěn z polystyrenových desek tl přes 80 do 120 mm pl přes 0,5 do 1,0 m2</t>
  </si>
  <si>
    <t>-312242733</t>
  </si>
  <si>
    <t>Oprava kontaktního zateplení z polystyrenových desek jednotlivých malých ploch tloušťky přes 80 do 120 mm stěn, plochy jednotlivě přes 0,5 do 1,0 m2</t>
  </si>
  <si>
    <t>https://podminky.urs.cz/item/CS_URS_2025_02/622215124</t>
  </si>
  <si>
    <t>1PP</t>
  </si>
  <si>
    <t>1NP</t>
  </si>
  <si>
    <t>2NP</t>
  </si>
  <si>
    <t>16</t>
  </si>
  <si>
    <t>637121112</t>
  </si>
  <si>
    <t>Okapový chodník z kačírku tl 150 mm s udusáním</t>
  </si>
  <si>
    <t>-886449349</t>
  </si>
  <si>
    <t>Okapový chodník z kameniva s udusáním a urovnáním povrchu z kačírku tl. 150 mm</t>
  </si>
  <si>
    <t>https://podminky.urs.cz/item/CS_URS_2025_02/637121112</t>
  </si>
  <si>
    <t>Ostatní konstrukce a práce, bourání</t>
  </si>
  <si>
    <t>17</t>
  </si>
  <si>
    <t>941311111</t>
  </si>
  <si>
    <t>Montáž lešení řadového modulového lehkého zatížení do 200 kg/m2 š od 0,6 do 0,9 m v do 10 m</t>
  </si>
  <si>
    <t>-472902641</t>
  </si>
  <si>
    <t>Lešení řadové modulové lehké pracovní s podlahami s provozním zatížením tř. 3 do 200 kg/m2 šířky tř. SW06 od 0,6 do 0,9 m výšky do 10 m montáž</t>
  </si>
  <si>
    <t>https://podminky.urs.cz/item/CS_URS_2025_02/941311111</t>
  </si>
  <si>
    <t>3*12</t>
  </si>
  <si>
    <t>18</t>
  </si>
  <si>
    <t>941311211</t>
  </si>
  <si>
    <t>Příplatek k lešení řadovému modulovému lehkému do 200 kg/m2 š od 0,6 do 0,9 m v do 10 m za každý den použití</t>
  </si>
  <si>
    <t>1048244460</t>
  </si>
  <si>
    <t>Lešení řadové modulové lehké pracovní s podlahami s provozním zatížením tř. 3 do 200 kg/m2 šířky tř. SW06 od 0,6 do 0,9 m výšky do 10 m příplatek k ceně za každý den použití</t>
  </si>
  <si>
    <t>https://podminky.urs.cz/item/CS_URS_2025_02/941311211</t>
  </si>
  <si>
    <t>36*14 'Přepočtené koeficientem množství</t>
  </si>
  <si>
    <t>19</t>
  </si>
  <si>
    <t>941311311</t>
  </si>
  <si>
    <t>Odborná prohlídka lešení řadového modulového lehkého s podlahami zatížení do 200 kg/m2 š od 0,6 do 0,9 m v do 25 m pl do 500 m2 nezakrytého</t>
  </si>
  <si>
    <t>-1930151416</t>
  </si>
  <si>
    <t>Odborná prohlídka lešení řadového modulového lehkého pracovního s podlahami s provozním zatížením tř. 3 do 200 kg/m2 šířky tř. SW06 přes 0,6 do 0,9 m výšky do 25 m, celkové plochy do 500 m2 nezakrytého</t>
  </si>
  <si>
    <t>https://podminky.urs.cz/item/CS_URS_2025_02/941311311</t>
  </si>
  <si>
    <t>20</t>
  </si>
  <si>
    <t>941311811</t>
  </si>
  <si>
    <t>Demontáž lešení řadového modulového lehkého zatížení do 200 kg/m2 š od 0,6 do 0,9 m v do 10 m</t>
  </si>
  <si>
    <t>-33542571</t>
  </si>
  <si>
    <t>Lešení řadové modulové lehké pracovní s podlahami s provozním zatížením tř. 3 do 200 kg/m2 šířky tř. SW06 od 0,6 do 0,9 m výšky do 10 m demontáž</t>
  </si>
  <si>
    <t>https://podminky.urs.cz/item/CS_URS_2025_02/941311811</t>
  </si>
  <si>
    <t>949101111</t>
  </si>
  <si>
    <t>Lešení pomocné pro objekty pozemních staveb s lešeňovou podlahou v do 1,9 m zatížení do 150 kg/m2</t>
  </si>
  <si>
    <t>-1867215069</t>
  </si>
  <si>
    <t>Lešení pomocné pracovní pro objekty pozemních staveb pro zatížení do 150 kg/m2, o výšce lešeňové podlahy do 1,9 m</t>
  </si>
  <si>
    <t>https://podminky.urs.cz/item/CS_URS_2025_02/949101111</t>
  </si>
  <si>
    <t>22</t>
  </si>
  <si>
    <t>952901111</t>
  </si>
  <si>
    <t>Vyčištění budov bytové a občanské výstavby při výšce podlaží do 4 m</t>
  </si>
  <si>
    <t>-2002227901</t>
  </si>
  <si>
    <t>Vyčištění budov nebo objektů před předáním do užívání budov bytové nebo občanské výstavby, světlé výšky podlaží do 4 m</t>
  </si>
  <si>
    <t>https://podminky.urs.cz/item/CS_URS_2025_02/952901111</t>
  </si>
  <si>
    <t>23</t>
  </si>
  <si>
    <t>966081140</t>
  </si>
  <si>
    <t>Zhotovení rýh v kontaktním zateplení z polystyrenových desek š do 150 mm</t>
  </si>
  <si>
    <t>997479162</t>
  </si>
  <si>
    <t>Bourání kontaktního zateplení včetně povrchové úpravy omítkou nebo nátěrem rýh, včetně vyřezání z polystyrénových desek, šířky do 150 mm</t>
  </si>
  <si>
    <t>https://podminky.urs.cz/item/CS_URS_2025_02/966081140</t>
  </si>
  <si>
    <t>3,5*0,15</t>
  </si>
  <si>
    <t>3,5*0,15+3,5*0,2</t>
  </si>
  <si>
    <t>3,5*0,2+3,5*0,15</t>
  </si>
  <si>
    <t>24</t>
  </si>
  <si>
    <t>971033331</t>
  </si>
  <si>
    <t>Vybourání otvorů ve zdivu cihelném pl do 0,09 m2 na MVC nebo MV tl do 150 mm</t>
  </si>
  <si>
    <t>1630185518</t>
  </si>
  <si>
    <t>Vybourání otvorů ve zdivu základovém nebo nadzákladovém z cihel, tvárnic, příčkovek z cihel pálených na maltu vápennou nebo vápenocementovou plochy do 0,09 m2, tl. do 150 mm</t>
  </si>
  <si>
    <t>https://podminky.urs.cz/item/CS_URS_2025_02/971033331</t>
  </si>
  <si>
    <t>100x300 mm</t>
  </si>
  <si>
    <t>3+1</t>
  </si>
  <si>
    <t>25</t>
  </si>
  <si>
    <t>971033341</t>
  </si>
  <si>
    <t>Vybourání otvorů ve zdivu cihelném pl do 0,09 m2 na MVC nebo MV tl do 300 mm</t>
  </si>
  <si>
    <t>1439073248</t>
  </si>
  <si>
    <t>Vybourání otvorů ve zdivu základovém nebo nadzákladovém z cihel, tvárnic, příčkovek z cihel pálených na maltu vápennou nebo vápenocementovou plochy do 0,09 m2, tl. do 300 mm</t>
  </si>
  <si>
    <t>https://podminky.urs.cz/item/CS_URS_2025_02/971033341</t>
  </si>
  <si>
    <t>26</t>
  </si>
  <si>
    <t>971033351</t>
  </si>
  <si>
    <t>Vybourání otvorů ve zdivu cihelném pl do 0,09 m2 na MVC nebo MV tl do 450 mm</t>
  </si>
  <si>
    <t>1080374910</t>
  </si>
  <si>
    <t>Vybourání otvorů ve zdivu základovém nebo nadzákladovém z cihel, tvárnic, příčkovek z cihel pálených na maltu vápennou nebo vápenocementovou plochy do 0,09 m2, tl. do 450 mm</t>
  </si>
  <si>
    <t>https://podminky.urs.cz/item/CS_URS_2025_02/971033351</t>
  </si>
  <si>
    <t>27</t>
  </si>
  <si>
    <t>971033361</t>
  </si>
  <si>
    <t>Vybourání otvorů ve zdivu cihelném pl do 0,09 m2 na MVC nebo MV tl do 600 mm</t>
  </si>
  <si>
    <t>-489011972</t>
  </si>
  <si>
    <t>Vybourání otvorů ve zdivu základovém nebo nadzákladovém z cihel, tvárnic, příčkovek z cihel pálených na maltu vápennou nebo vápenocementovou plochy do 0,09 m2, tl. do 600 mm</t>
  </si>
  <si>
    <t>https://podminky.urs.cz/item/CS_URS_2025_02/971033361</t>
  </si>
  <si>
    <t>28</t>
  </si>
  <si>
    <t>971033371</t>
  </si>
  <si>
    <t>Vybourání otvorů ve zdivu cihelném pl do 0,09 m2 na MVC nebo MV tl do 750 mm</t>
  </si>
  <si>
    <t>636956302</t>
  </si>
  <si>
    <t>Vybourání otvorů ve zdivu základovém nebo nadzákladovém z cihel, tvárnic, příčkovek z cihel pálených na maltu vápennou nebo vápenocementovou plochy do 0,09 m2, tl. do 750 mm</t>
  </si>
  <si>
    <t>https://podminky.urs.cz/item/CS_URS_2025_02/971033371</t>
  </si>
  <si>
    <t>29</t>
  </si>
  <si>
    <t>973031335</t>
  </si>
  <si>
    <t>Vysekání kapes ve zdivu cihelném na MV nebo MVC pl do 0,16 m2 hl do 300 mm</t>
  </si>
  <si>
    <t>165043600</t>
  </si>
  <si>
    <t>Vysekání výklenků nebo kapes ve zdivu z cihel na maltu vápennou nebo vápenocementovou kapes, plochy do 0,16 m2, hl. do 300 mm</t>
  </si>
  <si>
    <t>https://podminky.urs.cz/item/CS_URS_2025_02/973031335</t>
  </si>
  <si>
    <t>nosníky</t>
  </si>
  <si>
    <t>30</t>
  </si>
  <si>
    <t>977151111</t>
  </si>
  <si>
    <t>Jádrové vrty diamantovými korunkami do stavebních materiálů D do 35 mm</t>
  </si>
  <si>
    <t>m</t>
  </si>
  <si>
    <t>39238204</t>
  </si>
  <si>
    <t>Jádrové vrty diamantovými korunkami do stavebních materiálů (železobetonu, betonu, cihel, obkladů, dlažeb, kamene) průměru do 35 mm</t>
  </si>
  <si>
    <t>https://podminky.urs.cz/item/CS_URS_2025_02/977151111</t>
  </si>
  <si>
    <t>voda</t>
  </si>
  <si>
    <t>0,2</t>
  </si>
  <si>
    <t>2*0,25</t>
  </si>
  <si>
    <t>2*(0,42+0,15+0,65+0,575+0,5)</t>
  </si>
  <si>
    <t>31</t>
  </si>
  <si>
    <t>977151113</t>
  </si>
  <si>
    <t>Jádrové vrty diamantovými korunkami do stavebních materiálů D přes 40 do 50 mm</t>
  </si>
  <si>
    <t>-1346516</t>
  </si>
  <si>
    <t>Jádrové vrty diamantovými korunkami do stavebních materiálů (železobetonu, betonu, cihel, obkladů, dlažeb, kamene) průměru přes 40 do 50 mm</t>
  </si>
  <si>
    <t>https://podminky.urs.cz/item/CS_URS_2025_02/977151113</t>
  </si>
  <si>
    <t>kanalizace</t>
  </si>
  <si>
    <t>0,1*4</t>
  </si>
  <si>
    <t>2*(0,2*2+0,45+0,65+0,4+0,125)</t>
  </si>
  <si>
    <t>2*(0,15+0,15+0,7+0,3+0,3+0,45+0,2+0,185+0,57)</t>
  </si>
  <si>
    <t>3NP</t>
  </si>
  <si>
    <t>2*(0,2+0,15+0,15+0,7+0,2+0,4)</t>
  </si>
  <si>
    <t>32</t>
  </si>
  <si>
    <t>977151114</t>
  </si>
  <si>
    <t>Jádrové vrty diamantovými korunkami do stavebních materiálů D přes 50 do 60 mm</t>
  </si>
  <si>
    <t>1280172972</t>
  </si>
  <si>
    <t>Jádrové vrty diamantovými korunkami do stavebních materiálů (železobetonu, betonu, cihel, obkladů, dlažeb, kamene) průměru přes 50 do 60 mm</t>
  </si>
  <si>
    <t>https://podminky.urs.cz/item/CS_URS_2025_02/977151114</t>
  </si>
  <si>
    <t>0,5*2</t>
  </si>
  <si>
    <t>2*(0,3+0,5*2)</t>
  </si>
  <si>
    <t>2*0,3</t>
  </si>
  <si>
    <t>33</t>
  </si>
  <si>
    <t>993111111</t>
  </si>
  <si>
    <t>Dovoz a odvoz lešení řadového do 10 km včetně naložení a složení</t>
  </si>
  <si>
    <t>989974918</t>
  </si>
  <si>
    <t>Dovoz a odvoz lešení včetně naložení a složení řadového, na vzdálenost do 10 km</t>
  </si>
  <si>
    <t>https://podminky.urs.cz/item/CS_URS_2025_02/993111111</t>
  </si>
  <si>
    <t>34</t>
  </si>
  <si>
    <t>993111119</t>
  </si>
  <si>
    <t>Příplatek k ceně dovozu a odvozu lešení řadového ZKD 10 km přes 10 km</t>
  </si>
  <si>
    <t>1645938095</t>
  </si>
  <si>
    <t>Dovoz a odvoz lešení včetně naložení a složení řadového, na vzdálenost Příplatek k ceně za každých dalších i započatých 10 km přes 10 km</t>
  </si>
  <si>
    <t>https://podminky.urs.cz/item/CS_URS_2025_02/993111119</t>
  </si>
  <si>
    <t>36*2 'Přepočtené koeficientem množství</t>
  </si>
  <si>
    <t>997</t>
  </si>
  <si>
    <t>Doprava suti a vybouraných hmot</t>
  </si>
  <si>
    <t>35</t>
  </si>
  <si>
    <t>997013213</t>
  </si>
  <si>
    <t>Vnitrostaveništní doprava suti a vybouraných hmot pro budovy v přes 9 do 12 m ručně</t>
  </si>
  <si>
    <t>-1958003029</t>
  </si>
  <si>
    <t>Vnitrostaveništní doprava suti a vybouraných hmot vodorovně do 50 m s naložením ručně pro budovy a haly výšky přes 9 do 12 m</t>
  </si>
  <si>
    <t>https://podminky.urs.cz/item/CS_URS_2025_02/997013213</t>
  </si>
  <si>
    <t>36</t>
  </si>
  <si>
    <t>997013501</t>
  </si>
  <si>
    <t>Odvoz suti a vybouraných hmot na skládku nebo meziskládku do 1 km se složením</t>
  </si>
  <si>
    <t>-1275809670</t>
  </si>
  <si>
    <t>Odvoz suti a vybouraných hmot na skládku nebo meziskládku se složením, na vzdálenost do 1 km</t>
  </si>
  <si>
    <t>https://podminky.urs.cz/item/CS_URS_2025_02/997013501</t>
  </si>
  <si>
    <t>37</t>
  </si>
  <si>
    <t>997013509</t>
  </si>
  <si>
    <t>Příplatek k odvozu suti a vybouraných hmot na skládku ZKD 1 km přes 1 km</t>
  </si>
  <si>
    <t>242928539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</si>
  <si>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</si>
  <si>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</si>
  <si>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2,097*14 'Přepočtené koeficientem množství</t>
  </si>
  <si>
    <t>38</t>
  </si>
  <si>
    <t>997013871</t>
  </si>
  <si>
    <t>Poplatek za uložení stavebního odpadu na recyklační skládce (skládkovné) směsného stavebního a demoličního kód odpadu 17 09 04</t>
  </si>
  <si>
    <t>1112245297</t>
  </si>
  <si>
    <t>Poplatek za uložení stavebního odpadu na recyklační skládce (skládkovné) směsného stavebního a demoličního zatříděného do Katalogu odpadů pod kódem 17 09 04</t>
  </si>
  <si>
    <t>https://podminky.urs.cz/item/CS_URS_2025_02/997013871</t>
  </si>
  <si>
    <t>998</t>
  </si>
  <si>
    <t>Přesun hmot</t>
  </si>
  <si>
    <t>39</t>
  </si>
  <si>
    <t>998018002</t>
  </si>
  <si>
    <t>Přesun hmot pro budovy ruční pro budovy v přes 6 do 12 m</t>
  </si>
  <si>
    <t>-459791307</t>
  </si>
  <si>
    <t>Přesun hmot pro budovy občanské výstavby, bydlení, výrobu a služby ruční (bez užití mechanizace) vodorovná dopravní vzdálenost do 100 m pro budovy s jakoukoliv nosnou konstrukcí výšky přes 6 do 12 m</t>
  </si>
  <si>
    <t>https://podminky.urs.cz/item/CS_URS_2025_02/998018002</t>
  </si>
  <si>
    <t>PSV</t>
  </si>
  <si>
    <t>Práce a dodávky PSV</t>
  </si>
  <si>
    <t>721</t>
  </si>
  <si>
    <t>Zdravotechnika - vnitřní kanalizace</t>
  </si>
  <si>
    <t>40</t>
  </si>
  <si>
    <t>721171905</t>
  </si>
  <si>
    <t>Potrubí z PP vsazení odbočky do hrdla DN 110</t>
  </si>
  <si>
    <t>-2083158848</t>
  </si>
  <si>
    <t>Opravy odpadního potrubí plastového vsazení odbočky do potrubí DN 110</t>
  </si>
  <si>
    <t>https://podminky.urs.cz/item/CS_URS_2025_02/721171905</t>
  </si>
  <si>
    <t>41</t>
  </si>
  <si>
    <t>721171912</t>
  </si>
  <si>
    <t>Potrubí z PP propojení potrubí DN 40</t>
  </si>
  <si>
    <t>76912173</t>
  </si>
  <si>
    <t>Opravy odpadního potrubí plastového propojení dosavadního potrubí DN 40</t>
  </si>
  <si>
    <t>https://podminky.urs.cz/item/CS_URS_2025_02/721171912</t>
  </si>
  <si>
    <t>42</t>
  </si>
  <si>
    <t>721171915</t>
  </si>
  <si>
    <t>Potrubí z PP propojení potrubí DN 110</t>
  </si>
  <si>
    <t>197785689</t>
  </si>
  <si>
    <t>Opravy odpadního potrubí plastového propojení dosavadního potrubí DN 110</t>
  </si>
  <si>
    <t>https://podminky.urs.cz/item/CS_URS_2025_02/721171915</t>
  </si>
  <si>
    <t>43</t>
  </si>
  <si>
    <t>721174041</t>
  </si>
  <si>
    <t>Potrubí kanalizační z PP připojovací DN 32</t>
  </si>
  <si>
    <t>1312863603</t>
  </si>
  <si>
    <t>Potrubí z trub polypropylenových připojovací DN 32</t>
  </si>
  <si>
    <t>https://podminky.urs.cz/item/CS_URS_2025_02/721174041</t>
  </si>
  <si>
    <t xml:space="preserve">Napojení na splaškovou kanalizaci potrubí PVC DN32 </t>
  </si>
  <si>
    <t>5+2</t>
  </si>
  <si>
    <t>44</t>
  </si>
  <si>
    <t>721226511</t>
  </si>
  <si>
    <t>Zápachová uzávěrka podomítková pro pračku a myčku DN 40</t>
  </si>
  <si>
    <t>-526942170</t>
  </si>
  <si>
    <t>Zápachové uzávěrky podomítkové (Pe) s krycí deskou pro pračku a myčku DN 40</t>
  </si>
  <si>
    <t>https://podminky.urs.cz/item/CS_URS_2025_02/721226511</t>
  </si>
  <si>
    <t>45</t>
  </si>
  <si>
    <t>721229111</t>
  </si>
  <si>
    <t>Montáž zápachové uzávěrky pro pračku a myčku do DN 50 ostatní typ</t>
  </si>
  <si>
    <t>790502699</t>
  </si>
  <si>
    <t>Zápachové uzávěrky montáž zápachových uzávěrek ostatních typů do DN 50</t>
  </si>
  <si>
    <t>https://podminky.urs.cz/item/CS_URS_2025_02/721229111</t>
  </si>
  <si>
    <t>46</t>
  </si>
  <si>
    <t>M</t>
  </si>
  <si>
    <t>48481003</t>
  </si>
  <si>
    <t>sifon pro odvod kondenzátu</t>
  </si>
  <si>
    <t>940313923</t>
  </si>
  <si>
    <t>47</t>
  </si>
  <si>
    <t>721290111</t>
  </si>
  <si>
    <t>Zkouška těsnosti potrubí kanalizace vodou DN do 125</t>
  </si>
  <si>
    <t>-1861061740</t>
  </si>
  <si>
    <t>Zkouška těsnosti kanalizace v objektech vodou do DN 125</t>
  </si>
  <si>
    <t>https://podminky.urs.cz/item/CS_URS_2025_02/721290111</t>
  </si>
  <si>
    <t>48</t>
  </si>
  <si>
    <t>722181232</t>
  </si>
  <si>
    <t>Ochrana vodovodního potrubí přilepenými termoizolačními trubicemi z PE tl přes 9 do 13 mm DN přes 22 do 45 mm</t>
  </si>
  <si>
    <t>1370606198</t>
  </si>
  <si>
    <t>Ochrana potrubí termoizolačními trubicemi z pěnového polyetylenu PE přilepenými v příčných a podélných spojích, tloušťky izolace přes 9 do 13 mm, vnitřního průměru izolace DN přes 22 do 45 mm</t>
  </si>
  <si>
    <t>https://podminky.urs.cz/item/CS_URS_2025_02/722181232</t>
  </si>
  <si>
    <t>kondenzát</t>
  </si>
  <si>
    <t>49</t>
  </si>
  <si>
    <t>998721312</t>
  </si>
  <si>
    <t>Přesun hmot procentní pro vnitřní kanalizaci ruční v objektech v přes 6 do 12 m</t>
  </si>
  <si>
    <t>%</t>
  </si>
  <si>
    <t>-123572230</t>
  </si>
  <si>
    <t>Přesun hmot pro vnitřní kanalizaci stanovený procentní sazbou (%) z ceny vodorovná dopravní vzdálenost do 50 m ruční (bez užití mechanizace) v objektech výšky přes 6 do 12 m</t>
  </si>
  <si>
    <t>https://podminky.urs.cz/item/CS_URS_2025_02/998721312</t>
  </si>
  <si>
    <t>50</t>
  </si>
  <si>
    <t>Ko</t>
  </si>
  <si>
    <t>Napojení kondenzátu vnějších jednotek tepeného čerpadla na deštovou kanalizaci - vřetně zemních prací</t>
  </si>
  <si>
    <t>kpl</t>
  </si>
  <si>
    <t>-833688921</t>
  </si>
  <si>
    <t>722</t>
  </si>
  <si>
    <t>Zdravotechnika - vnitřní vodovod</t>
  </si>
  <si>
    <t>51</t>
  </si>
  <si>
    <t>722171913</t>
  </si>
  <si>
    <t>Potrubí plastové odříznutí trubky D přes 20 do 25 mm</t>
  </si>
  <si>
    <t>-1192115263</t>
  </si>
  <si>
    <t>Odříznutí trubky nebo tvarovky u rozvodů vody z plastů D přes 20 do 25 mm</t>
  </si>
  <si>
    <t>https://podminky.urs.cz/item/CS_URS_2025_02/722171913</t>
  </si>
  <si>
    <t>52</t>
  </si>
  <si>
    <t>722173913</t>
  </si>
  <si>
    <t>Potrubí plastové spoje svar polyfuze D přes 20 do 25 mm</t>
  </si>
  <si>
    <t>-932861515</t>
  </si>
  <si>
    <t>Spoje rozvodů vody z plastů svary polyfuzí D přes 20 do 25 mm</t>
  </si>
  <si>
    <t>https://podminky.urs.cz/item/CS_URS_2025_02/722173913</t>
  </si>
  <si>
    <t>53</t>
  </si>
  <si>
    <t>28654074</t>
  </si>
  <si>
    <t>T-kus jednoznačný PPR D 25mm</t>
  </si>
  <si>
    <t>-349394374</t>
  </si>
  <si>
    <t>54</t>
  </si>
  <si>
    <t>722175022</t>
  </si>
  <si>
    <t>Potrubí vodovodní plastové PP-RCT S3,2 spojované svařováním D 20x2,3 mm</t>
  </si>
  <si>
    <t>1763947851</t>
  </si>
  <si>
    <t>Potrubí z trubek polypropylenových spojovaných svařováním z jednovrstvého PP-RCT S4 (PN 10) D 20/2,3</t>
  </si>
  <si>
    <t>https://podminky.urs.cz/item/CS_URS_2025_02/722175022</t>
  </si>
  <si>
    <t>Napojení na studenou pitnou vodu potrubí D20 pro automatické dopouštění systému v technické místnosti 2.NP</t>
  </si>
  <si>
    <t>55</t>
  </si>
  <si>
    <t>722179191</t>
  </si>
  <si>
    <t>Příplatek k rozvodu vody z plastů za malý rozsah prací na zakázce do 20 m</t>
  </si>
  <si>
    <t>soubor</t>
  </si>
  <si>
    <t>-1501786687</t>
  </si>
  <si>
    <t>Příplatek k ceně rozvody vody z plastů za práce malého rozsahu na zakázce do 20 m rozvodu</t>
  </si>
  <si>
    <t>https://podminky.urs.cz/item/CS_URS_2025_02/722179191</t>
  </si>
  <si>
    <t>56</t>
  </si>
  <si>
    <t>722179192</t>
  </si>
  <si>
    <t>Příplatek k rozvodu vody z plastů za potrubí do D 32 mm do 15 svarů</t>
  </si>
  <si>
    <t>446777879</t>
  </si>
  <si>
    <t>Příplatek k ceně rozvody vody z plastů za práce malého rozsahu na zakázce při průměru trubek do 32 mm, do 15 svarů</t>
  </si>
  <si>
    <t>https://podminky.urs.cz/item/CS_URS_2025_02/722179192</t>
  </si>
  <si>
    <t>57</t>
  </si>
  <si>
    <t>722181251</t>
  </si>
  <si>
    <t>Ochrana vodovodního potrubí přilepenými termoizolačními trubicemi z PE tl přes 20 do 25 mm DN do 22 mm</t>
  </si>
  <si>
    <t>585580456</t>
  </si>
  <si>
    <t>Ochrana potrubí termoizolačními trubicemi z pěnového polyetylenu PE přilepenými v příčných a podélných spojích, tloušťky izolace přes 20 do 25 mm, vnitřního průměru izolace DN do 22 mm</t>
  </si>
  <si>
    <t>https://podminky.urs.cz/item/CS_URS_2025_02/722181251</t>
  </si>
  <si>
    <t>58</t>
  </si>
  <si>
    <t>722190401</t>
  </si>
  <si>
    <t>Vyvedení a upevnění výpustku DN do 25</t>
  </si>
  <si>
    <t>-702746906</t>
  </si>
  <si>
    <t>Zřízení přípojek na potrubí vyvedení a upevnění výpustek do DN 25</t>
  </si>
  <si>
    <t>https://podminky.urs.cz/item/CS_URS_2025_02/722190401</t>
  </si>
  <si>
    <t>59</t>
  </si>
  <si>
    <t>722220239</t>
  </si>
  <si>
    <t>Přechodka dGK PPR PN 20 D 20 x G 3/4" s kovovým vnitřním závitem</t>
  </si>
  <si>
    <t>473461582</t>
  </si>
  <si>
    <t>Armatury s jedním závitem přechodové tvarovky PPR, PN 20 (SDR 6) s kovovým závitem vnitřním přechodky dGK D 20 x G 3/4"</t>
  </si>
  <si>
    <t>https://podminky.urs.cz/item/CS_URS_2025_02/722220239</t>
  </si>
  <si>
    <t>60</t>
  </si>
  <si>
    <t>722232044</t>
  </si>
  <si>
    <t>Kohout kulový přímý G 3/4" PN 42 do 185°C vnitřní závit</t>
  </si>
  <si>
    <t>2059043855</t>
  </si>
  <si>
    <t>Armatury se dvěma závity kulové kohouty PN 42 do 185 °C přímé vnitřní závit G 3/4"</t>
  </si>
  <si>
    <t>https://podminky.urs.cz/item/CS_URS_2025_02/722232044</t>
  </si>
  <si>
    <t>61</t>
  </si>
  <si>
    <t>722290234</t>
  </si>
  <si>
    <t>Proplach a dezinfekce vodovodního potrubí DN do 80</t>
  </si>
  <si>
    <t>-668902860</t>
  </si>
  <si>
    <t>Zkoušky, proplach a desinfekce vodovodního potrubí proplach a desinfekce vodovodního potrubí do DN 80</t>
  </si>
  <si>
    <t>https://podminky.urs.cz/item/CS_URS_2025_02/722290234</t>
  </si>
  <si>
    <t>62</t>
  </si>
  <si>
    <t>722290246</t>
  </si>
  <si>
    <t>Zkouška těsnosti vodovodního potrubí plastového DN do 40</t>
  </si>
  <si>
    <t>962346767</t>
  </si>
  <si>
    <t>Zkoušky, proplach a desinfekce vodovodního potrubí zkoušky těsnosti vodovodního potrubí plastového do DN 40</t>
  </si>
  <si>
    <t>https://podminky.urs.cz/item/CS_URS_2025_02/722290246</t>
  </si>
  <si>
    <t>63</t>
  </si>
  <si>
    <t>998722122</t>
  </si>
  <si>
    <t>Přesun hmot tonážní pro vnitřní vodovod ruční v objektech v přes 6 do 12 m</t>
  </si>
  <si>
    <t>-683960164</t>
  </si>
  <si>
    <t>Přesun hmot pro vnitřní vodovod stanovený z hmotnosti přesunovaného materiálu vodorovná dopravní vzdálenost do 50 m ruční (bez užití mechanizace) v objektech výšky přes 6 do 12 m</t>
  </si>
  <si>
    <t>https://podminky.urs.cz/item/CS_URS_2025_02/998722122</t>
  </si>
  <si>
    <t>727</t>
  </si>
  <si>
    <t>Zdravotechnika - protipožární ochrana</t>
  </si>
  <si>
    <t>64</t>
  </si>
  <si>
    <t>PU</t>
  </si>
  <si>
    <t>Protipožární ucpávky - odhad</t>
  </si>
  <si>
    <t>-1600656697</t>
  </si>
  <si>
    <t>732</t>
  </si>
  <si>
    <t>Ústřední vytápění - strojovny</t>
  </si>
  <si>
    <t>65</t>
  </si>
  <si>
    <t>73200R1</t>
  </si>
  <si>
    <t>montáž tepelných čerpadel</t>
  </si>
  <si>
    <t>-1891444018</t>
  </si>
  <si>
    <t>66</t>
  </si>
  <si>
    <t>T01</t>
  </si>
  <si>
    <t>Vnější jednotka tepelného čerpadla Vzduch-voda o výkonu 20kW (COP při A2W35 5,11), včetně propojovacího izolovaného potrubí na vnitřní potrubí v objektu</t>
  </si>
  <si>
    <t>798260604</t>
  </si>
  <si>
    <t>67</t>
  </si>
  <si>
    <t>T02</t>
  </si>
  <si>
    <t>Řídící jednotka, včetně elektroinstalace</t>
  </si>
  <si>
    <t>-442039345</t>
  </si>
  <si>
    <t>68</t>
  </si>
  <si>
    <t>T03</t>
  </si>
  <si>
    <t>Sonda výstupní teploty topného systému</t>
  </si>
  <si>
    <t>-764339120</t>
  </si>
  <si>
    <t>69</t>
  </si>
  <si>
    <t>T04</t>
  </si>
  <si>
    <t>Sonda akumulační nádoby</t>
  </si>
  <si>
    <t>-1507828959</t>
  </si>
  <si>
    <t>70</t>
  </si>
  <si>
    <t>T05</t>
  </si>
  <si>
    <t>Venkovní sonda pro řídící jednotku</t>
  </si>
  <si>
    <t>-193771121</t>
  </si>
  <si>
    <t>71</t>
  </si>
  <si>
    <t>732112242</t>
  </si>
  <si>
    <t>Rozdělovač sdružený hydraulický DN 150 závitový</t>
  </si>
  <si>
    <t>1086966598</t>
  </si>
  <si>
    <t>Rozdělovače a sběrače sdružené hydraulické závitové (průtok Q m3/h - výkon kW) DN 150 (65 m3/h - 1500 kW)</t>
  </si>
  <si>
    <t>https://podminky.urs.cz/item/CS_URS_2025_02/732112242</t>
  </si>
  <si>
    <t>72</t>
  </si>
  <si>
    <t>732231121</t>
  </si>
  <si>
    <t>Akumulační nádrž bez přípravy TUV s jedním výměníkem PN 0,3/1 o objemu 500 l v.pl.1,5 m2</t>
  </si>
  <si>
    <t>-928931021</t>
  </si>
  <si>
    <t>Akumulační nádrže bez přípravy TUV s jedním teplosměnným výměníkem v. pl. 1,5 m2 PN 0,3 MPa/1,0 MPa / t = 90°C/110°C objem nádrže 500 l</t>
  </si>
  <si>
    <t>https://podminky.urs.cz/item/CS_URS_2025_02/732231121</t>
  </si>
  <si>
    <t xml:space="preserve">Akumulační zásobník  tepelného čerpadla o objemu 500L, s el. patronou 12,0kW.</t>
  </si>
  <si>
    <t>73</t>
  </si>
  <si>
    <t>732331621</t>
  </si>
  <si>
    <t>Nádoba tlaková expanzní pro topnou a chladicí soustavu s membránou závitové připojení PN 6 o objemu 200 l</t>
  </si>
  <si>
    <t>-652383620</t>
  </si>
  <si>
    <t>Nádoby expanzní tlakové pro topné a chladicí soustavy s membránou bez pojistného ventilu se závitovým připojením PN 6 o objemu 200 l</t>
  </si>
  <si>
    <t>https://podminky.urs.cz/item/CS_URS_2025_02/732331621</t>
  </si>
  <si>
    <t>74</t>
  </si>
  <si>
    <t>732331772</t>
  </si>
  <si>
    <t>Příslušenství k expanzním nádobám konzole nastavitelná</t>
  </si>
  <si>
    <t>1267678720</t>
  </si>
  <si>
    <t>Nádoby expanzní tlakové pro topné a chladicí soustavy příslušenství k expanzním nádobám konzole nastavitelná</t>
  </si>
  <si>
    <t>https://podminky.urs.cz/item/CS_URS_2025_02/732331772</t>
  </si>
  <si>
    <t>75</t>
  </si>
  <si>
    <t>732331777</t>
  </si>
  <si>
    <t>Příslušenství k expanzním nádobám bezpečnostní uzávěr G 3/4 k měření tlaku</t>
  </si>
  <si>
    <t>595124267</t>
  </si>
  <si>
    <t>Nádoby expanzní tlakové pro topné a chladicí soustavy příslušenství k expanzním nádobám bezpečnostní uzávěr k měření tlaku G 3/4</t>
  </si>
  <si>
    <t>https://podminky.urs.cz/item/CS_URS_2025_02/732331777</t>
  </si>
  <si>
    <t>76</t>
  </si>
  <si>
    <t>732421202</t>
  </si>
  <si>
    <t>Čerpadlo teplovodní mokroběžné závitové cirkulační DN 25 výtlak do 4,0 m průtok 2,20 m3/h pro TUV</t>
  </si>
  <si>
    <t>878336397</t>
  </si>
  <si>
    <t>Čerpadla teplovodní mokroběžná závitová cirkulační pro TUV (elektronicky řízená) PN 10, do 80°C DN přípojky/dopravní výška H (m) - čerpací výkon Q (m3/h) DN 25 / do 4,0 m / 2,2 m3/h</t>
  </si>
  <si>
    <t>https://podminky.urs.cz/item/CS_URS_2025_02/732421202</t>
  </si>
  <si>
    <t>77</t>
  </si>
  <si>
    <t>732421203</t>
  </si>
  <si>
    <t>Čerpadlo teplovodní mokroběžné závitové cirkulační DN 25 výtlak do 6,0 m průtok 3,0 m3/h pro TUV</t>
  </si>
  <si>
    <t>-1228925724</t>
  </si>
  <si>
    <t>Čerpadla teplovodní mokroběžná závitová cirkulační pro TUV (elektronicky řízená) PN 10, do 80°C DN přípojky/dopravní výška H (m) - čerpací výkon Q (m3/h) DN 25 / do 6,0 m / 3,0 m3/h</t>
  </si>
  <si>
    <t>https://podminky.urs.cz/item/CS_URS_2025_02/732421203</t>
  </si>
  <si>
    <t>78</t>
  </si>
  <si>
    <t>998732312</t>
  </si>
  <si>
    <t>Přesun hmot procentní pro strojovny ruční v objektech v přes 6 do 12 m</t>
  </si>
  <si>
    <t>-1950376095</t>
  </si>
  <si>
    <t>Přesun hmot pro strojovny stanovený procentní sazbou (%) z ceny vodorovná dopravní vzdálenost do 50 m ruční (bez užití mechanizace) v objektech výšky přes 6 do 12 m</t>
  </si>
  <si>
    <t>https://podminky.urs.cz/item/CS_URS_2025_02/998732312</t>
  </si>
  <si>
    <t>79</t>
  </si>
  <si>
    <t>E</t>
  </si>
  <si>
    <t>elektroinstalace</t>
  </si>
  <si>
    <t>1207619479</t>
  </si>
  <si>
    <t>80</t>
  </si>
  <si>
    <t>T06</t>
  </si>
  <si>
    <t xml:space="preserve">D+M bezdrátový pokojový termostat  (větev V1-V3)</t>
  </si>
  <si>
    <t>-743429570</t>
  </si>
  <si>
    <t>D+M bezdrátový pokojový termostat (větev V1-V3)</t>
  </si>
  <si>
    <t>733</t>
  </si>
  <si>
    <t>Ústřední vytápění - rozvodné potrubí</t>
  </si>
  <si>
    <t>81</t>
  </si>
  <si>
    <t>733222102</t>
  </si>
  <si>
    <t>Potrubí měděné polotvrdé spojované měkkým pájením D 15x1 mm</t>
  </si>
  <si>
    <t>-1272021353</t>
  </si>
  <si>
    <t>Potrubí z trubek měděných polotvrdých spojovaných měkkým pájením Ø 15/1</t>
  </si>
  <si>
    <t>https://podminky.urs.cz/item/CS_URS_2025_02/733222102</t>
  </si>
  <si>
    <t>82</t>
  </si>
  <si>
    <t>733222103</t>
  </si>
  <si>
    <t>Potrubí měděné polotvrdé spojované měkkým pájením D 18x1 mm</t>
  </si>
  <si>
    <t>120718641</t>
  </si>
  <si>
    <t>Potrubí z trubek měděných polotvrdých spojovaných měkkým pájením Ø 18/1</t>
  </si>
  <si>
    <t>https://podminky.urs.cz/item/CS_URS_2025_02/733222103</t>
  </si>
  <si>
    <t>83</t>
  </si>
  <si>
    <t>733222104</t>
  </si>
  <si>
    <t>Potrubí měděné polotvrdé spojované měkkým pájením D 22x1 mm</t>
  </si>
  <si>
    <t>-932542091</t>
  </si>
  <si>
    <t>Potrubí z trubek měděných polotvrdých spojovaných měkkým pájením Ø 22/1</t>
  </si>
  <si>
    <t>https://podminky.urs.cz/item/CS_URS_2025_02/733222104</t>
  </si>
  <si>
    <t>84</t>
  </si>
  <si>
    <t>733223205</t>
  </si>
  <si>
    <t>Potrubí měděné tvrdé spojované tvrdým pájením D 28x1,5 mm</t>
  </si>
  <si>
    <t>1179602810</t>
  </si>
  <si>
    <t>Potrubí z trubek měděných tvrdých spojovaných tvrdým pájením Ø 28/1,5</t>
  </si>
  <si>
    <t>https://podminky.urs.cz/item/CS_URS_2025_02/733223205</t>
  </si>
  <si>
    <t>85</t>
  </si>
  <si>
    <t>733223206</t>
  </si>
  <si>
    <t>Potrubí měděné tvrdé spojované tvrdým pájením D 35x1,5 mm</t>
  </si>
  <si>
    <t>567216600</t>
  </si>
  <si>
    <t>Potrubí z trubek měděných tvrdých spojovaných tvrdým pájením Ø 35/1,5</t>
  </si>
  <si>
    <t>https://podminky.urs.cz/item/CS_URS_2025_02/733223206</t>
  </si>
  <si>
    <t>86</t>
  </si>
  <si>
    <t>733223207</t>
  </si>
  <si>
    <t>Potrubí měděné tvrdé spojované tvrdým pájením D 42x1,5 mm</t>
  </si>
  <si>
    <t>-884643656</t>
  </si>
  <si>
    <t>Potrubí z trubek měděných tvrdých spojovaných tvrdým pájením Ø 42/1,5</t>
  </si>
  <si>
    <t>https://podminky.urs.cz/item/CS_URS_2025_02/733223207</t>
  </si>
  <si>
    <t>87</t>
  </si>
  <si>
    <t>733291101</t>
  </si>
  <si>
    <t>Zkouška těsnosti potrubí měděné D do 35x1,5</t>
  </si>
  <si>
    <t>207547187</t>
  </si>
  <si>
    <t>Zkoušky těsnosti potrubí z trubek měděných Ø do 35/1,5</t>
  </si>
  <si>
    <t>https://podminky.urs.cz/item/CS_URS_2025_02/733291101</t>
  </si>
  <si>
    <t>88</t>
  </si>
  <si>
    <t>733291102</t>
  </si>
  <si>
    <t>Zkouška těsnosti potrubí měděné D přes 35x1,5 do 64x2</t>
  </si>
  <si>
    <t>447776621</t>
  </si>
  <si>
    <t>Zkoušky těsnosti potrubí z trubek měděných Ø přes 35/1,5 do 64/2,0</t>
  </si>
  <si>
    <t>https://podminky.urs.cz/item/CS_URS_2025_02/733291102</t>
  </si>
  <si>
    <t>89</t>
  </si>
  <si>
    <t>733811231</t>
  </si>
  <si>
    <t>Ochrana potrubí ústředního vytápění termoizolačními trubicemi z PE tl přes 9 do 13 mm DN do 22 mm</t>
  </si>
  <si>
    <t>-774105204</t>
  </si>
  <si>
    <t>Ochrana potrubí termoizolačními trubicemi z pěnového polyetylenu PE přilepenými v příčných a podélných spojích, tloušťky izolace přes 9 do 13 mm, vnitřního průměru izolace DN do 22 mm</t>
  </si>
  <si>
    <t>https://podminky.urs.cz/item/CS_URS_2025_02/733811231</t>
  </si>
  <si>
    <t>210,6+252,2+377</t>
  </si>
  <si>
    <t>90</t>
  </si>
  <si>
    <t>733811232</t>
  </si>
  <si>
    <t>Ochrana potrubí ústředního vytápění termoizolačními trubicemi z PE tl přes 9 do 13 mm DN přes 22 do 45 mm</t>
  </si>
  <si>
    <t>-1098429123</t>
  </si>
  <si>
    <t>https://podminky.urs.cz/item/CS_URS_2025_02/733811232</t>
  </si>
  <si>
    <t>65+15,6+39</t>
  </si>
  <si>
    <t>91</t>
  </si>
  <si>
    <t>998733122</t>
  </si>
  <si>
    <t>Přesun hmot tonážní pro rozvody potrubí ruční v objektech v přes 6 do 12 m</t>
  </si>
  <si>
    <t>305370400</t>
  </si>
  <si>
    <t>Přesun hmot pro rozvody potrubí stanovený z hmotnosti přesunovaného materiálu vodorovná dopravní vzdálenost do 50 m ruční (bez užití mechanizace) v objektech výšky přes 6 do 12 m</t>
  </si>
  <si>
    <t>https://podminky.urs.cz/item/CS_URS_2025_02/998733122</t>
  </si>
  <si>
    <t>92</t>
  </si>
  <si>
    <t>kotvení potrubí</t>
  </si>
  <si>
    <t>-1364302590</t>
  </si>
  <si>
    <t>734</t>
  </si>
  <si>
    <t>Ústřední vytápění - armatury</t>
  </si>
  <si>
    <t>93</t>
  </si>
  <si>
    <t>734209103</t>
  </si>
  <si>
    <t>Montáž armatury závitové s jedním závitem G 1/2</t>
  </si>
  <si>
    <t>1588039558</t>
  </si>
  <si>
    <t>Montáž závitových armatur s 1 závitem G 1/2 (DN 15)</t>
  </si>
  <si>
    <t>https://podminky.urs.cz/item/CS_URS_2025_02/734209103</t>
  </si>
  <si>
    <t>94</t>
  </si>
  <si>
    <t>6000727262</t>
  </si>
  <si>
    <t>Termomanometr 1/2" spodní DN 80 / 0-4 bar / 0-120°C</t>
  </si>
  <si>
    <t>-1323833986</t>
  </si>
  <si>
    <t>95</t>
  </si>
  <si>
    <t>734209113</t>
  </si>
  <si>
    <t>Montáž armatury závitové s dvěma závity G 1/2</t>
  </si>
  <si>
    <t>-664569743</t>
  </si>
  <si>
    <t>Montáž závitových armatur se 2 závity G 1/2 (DN 15)</t>
  </si>
  <si>
    <t>https://podminky.urs.cz/item/CS_URS_2025_02/734209113</t>
  </si>
  <si>
    <t>96</t>
  </si>
  <si>
    <t>IMI.380015351</t>
  </si>
  <si>
    <t>Svorné šroubení pro CU trubky pr. 15</t>
  </si>
  <si>
    <t>-1777117095</t>
  </si>
  <si>
    <t>97</t>
  </si>
  <si>
    <t>-458834102</t>
  </si>
  <si>
    <t>98</t>
  </si>
  <si>
    <t>IVR.I00200614</t>
  </si>
  <si>
    <t>Automatický dopouštěcí ventil - 1/2"</t>
  </si>
  <si>
    <t>1729470084</t>
  </si>
  <si>
    <t>99</t>
  </si>
  <si>
    <t>734209115</t>
  </si>
  <si>
    <t>Montáž armatury závitové s dvěma závity G 1</t>
  </si>
  <si>
    <t>-1259749709</t>
  </si>
  <si>
    <t>Montáž závitových armatur se 2 závity G 1 (DN 25)</t>
  </si>
  <si>
    <t>https://podminky.urs.cz/item/CS_URS_2025_02/734209115</t>
  </si>
  <si>
    <t>100</t>
  </si>
  <si>
    <t>IMI.52198325</t>
  </si>
  <si>
    <t>Přepouštěcí ventil BPV přímý DN25, PN20, 10-60kPa</t>
  </si>
  <si>
    <t>-2108364592</t>
  </si>
  <si>
    <t>101</t>
  </si>
  <si>
    <t>734211120</t>
  </si>
  <si>
    <t>Ventil závitový odvzdušňovací G 1/2 PN 14 do 120°C automatický</t>
  </si>
  <si>
    <t>396902644</t>
  </si>
  <si>
    <t>Ventily odvzdušňovací závitové automatické PN 14 do 120°C G 1/2</t>
  </si>
  <si>
    <t>https://podminky.urs.cz/item/CS_URS_2025_02/734211120</t>
  </si>
  <si>
    <t>102</t>
  </si>
  <si>
    <t>734220124</t>
  </si>
  <si>
    <t>Ventil závitový regulační přímý G 1 PN 25 do 120°C vyvažovací s vypouštěním</t>
  </si>
  <si>
    <t>-1112517257</t>
  </si>
  <si>
    <t>Ventily regulační závitové vyvažovací přímé s vypouštěním PN 25 do 120°C G 1</t>
  </si>
  <si>
    <t>https://podminky.urs.cz/item/CS_URS_2025_02/734220124</t>
  </si>
  <si>
    <t>103</t>
  </si>
  <si>
    <t>734221682</t>
  </si>
  <si>
    <t>Termostatická hlavice kapalinová PN 10 do 110°C otopných těles VK</t>
  </si>
  <si>
    <t>-642447160</t>
  </si>
  <si>
    <t>Ventily regulační závitové hlavice termostatické pro ovládání ventilů PN 10 do 110°C kapalinové otopných těles VK</t>
  </si>
  <si>
    <t>https://podminky.urs.cz/item/CS_URS_2025_02/734221682</t>
  </si>
  <si>
    <t>104</t>
  </si>
  <si>
    <t>734242416</t>
  </si>
  <si>
    <t>Ventil závitový zpětný přímý G 6/4 PN 16 do 110°C</t>
  </si>
  <si>
    <t>1818814294</t>
  </si>
  <si>
    <t>Ventily zpětné závitové PN 16 do 110°C přímé G 6/4</t>
  </si>
  <si>
    <t>https://podminky.urs.cz/item/CS_URS_2025_02/734242416</t>
  </si>
  <si>
    <t>105</t>
  </si>
  <si>
    <t>734261406</t>
  </si>
  <si>
    <t>Armatura připojovací přímá G 1/2x18 PN 10 do 110°C radiátorů typu VK</t>
  </si>
  <si>
    <t>-1997761962</t>
  </si>
  <si>
    <t>Šroubení připojovací armatury radiátorů VK PN 10 do 110°C, regulační uzavíratelné přímé G 1/2 x 18</t>
  </si>
  <si>
    <t>https://podminky.urs.cz/item/CS_URS_2025_02/734261406</t>
  </si>
  <si>
    <t>106</t>
  </si>
  <si>
    <t>734291123</t>
  </si>
  <si>
    <t>Kohout plnící a vypouštěcí G 1/2 PN 10 do 90°C závitový</t>
  </si>
  <si>
    <t>847081655</t>
  </si>
  <si>
    <t>Ostatní armatury kohouty plnicí a vypouštěcí PN 10 do 90°C G 1/2</t>
  </si>
  <si>
    <t>https://podminky.urs.cz/item/CS_URS_2025_02/734291123</t>
  </si>
  <si>
    <t>107</t>
  </si>
  <si>
    <t>734291255</t>
  </si>
  <si>
    <t>Filtr závitový pro topné a chladicí systémy přímý G 1 PN 16 do 160°C s vnitřními závity</t>
  </si>
  <si>
    <t>1346329879</t>
  </si>
  <si>
    <t>Ostatní armatury filtry závitové pro topné a chladicí systémy PN 16 do 160°C přímé s vnitřními závity G 1</t>
  </si>
  <si>
    <t>https://podminky.urs.cz/item/CS_URS_2025_02/734291255</t>
  </si>
  <si>
    <t>108</t>
  </si>
  <si>
    <t>734291256</t>
  </si>
  <si>
    <t>Filtr závitový pro topné a chladicí systémy přímý G 1 1/4 PN 16 do 160°C s vnitřními závity</t>
  </si>
  <si>
    <t>1964852635</t>
  </si>
  <si>
    <t>Ostatní armatury filtry závitové pro topné a chladicí systémy PN 16 do 160°C přímé s vnitřními závity G 1 1/4</t>
  </si>
  <si>
    <t>https://podminky.urs.cz/item/CS_URS_2025_02/734291256</t>
  </si>
  <si>
    <t>109</t>
  </si>
  <si>
    <t>734291257</t>
  </si>
  <si>
    <t>Filtr závitový pro topné a chladicí systémy přímý G 1 1/2 PN 16 do 160°C s vnitřními závity</t>
  </si>
  <si>
    <t>740333208</t>
  </si>
  <si>
    <t>Ostatní armatury filtry závitové pro topné a chladicí systémy PN 16 do 160°C přímé s vnitřními závity G 1 1/2</t>
  </si>
  <si>
    <t>https://podminky.urs.cz/item/CS_URS_2025_02/734291257</t>
  </si>
  <si>
    <t>110</t>
  </si>
  <si>
    <t>734292715</t>
  </si>
  <si>
    <t>Kohout kulový přímý G 1 PN 42 do 185°C vnitřní závit</t>
  </si>
  <si>
    <t>-1258199736</t>
  </si>
  <si>
    <t>Ostatní armatury kulové kohouty PN 42 do 185°C přímé vnitřní závit G 1</t>
  </si>
  <si>
    <t>https://podminky.urs.cz/item/CS_URS_2025_02/734292715</t>
  </si>
  <si>
    <t>111</t>
  </si>
  <si>
    <t>734292716</t>
  </si>
  <si>
    <t>Kohout kulový přímý G 1 1/4 PN 42 do 185°C vnitřní závit</t>
  </si>
  <si>
    <t>-1632219976</t>
  </si>
  <si>
    <t>Ostatní armatury kulové kohouty PN 42 do 185°C přímé vnitřní závit G 1 1/4</t>
  </si>
  <si>
    <t>https://podminky.urs.cz/item/CS_URS_2025_02/734292716</t>
  </si>
  <si>
    <t>112</t>
  </si>
  <si>
    <t>734292717</t>
  </si>
  <si>
    <t>Kohout kulový přímý G 1 1/2 PN 42 do 185°C vnitřní závit</t>
  </si>
  <si>
    <t>1838513680</t>
  </si>
  <si>
    <t>Ostatní armatury kulové kohouty PN 42 do 185°C přímé vnitřní závit G 1 1/2</t>
  </si>
  <si>
    <t>https://podminky.urs.cz/item/CS_URS_2025_02/734292717</t>
  </si>
  <si>
    <t>113</t>
  </si>
  <si>
    <t>734295024</t>
  </si>
  <si>
    <t>Směšovací ventil otopných a chladicích systémů závitový třícestný G 6/4" se servomotorem</t>
  </si>
  <si>
    <t>817199223</t>
  </si>
  <si>
    <t>Směšovací armatury otopných a chladících systémů ventily závitové PN 10 T= 120°C třícestné se servomotorem G 6/4</t>
  </si>
  <si>
    <t>https://podminky.urs.cz/item/CS_URS_2025_02/734295024</t>
  </si>
  <si>
    <t>114</t>
  </si>
  <si>
    <t>998734122</t>
  </si>
  <si>
    <t>Přesun hmot tonážní pro armatury ruční v objektech v přes 6 do 12 m</t>
  </si>
  <si>
    <t>-1516476875</t>
  </si>
  <si>
    <t>Přesun hmot pro armatury stanovený z hmotnosti přesunovaného materiálu vodorovná dopravní vzdálenost do 50 m ruční (bez užití mechanizace) v objektech výšky přes 6 do 12 m</t>
  </si>
  <si>
    <t>https://podminky.urs.cz/item/CS_URS_2025_02/998734122</t>
  </si>
  <si>
    <t>735</t>
  </si>
  <si>
    <t>Ústřední vytápění - otopná tělesa</t>
  </si>
  <si>
    <t>115</t>
  </si>
  <si>
    <t>735152473</t>
  </si>
  <si>
    <t>Otopné těleso panelové VK dvoudeskové 1 přídavná přestupní plocha výška/délka 600/600 mm výkon 773 W</t>
  </si>
  <si>
    <t>-2020269872</t>
  </si>
  <si>
    <t>Otopná tělesa panelová VK dvoudesková PN 1,0 MPa, T do 110°C s jednou přídavnou přestupní plochou výšky tělesa 600 mm stavební délky / výkonu 600 mm / 773 W</t>
  </si>
  <si>
    <t>https://podminky.urs.cz/item/CS_URS_2025_02/735152473</t>
  </si>
  <si>
    <t>116</t>
  </si>
  <si>
    <t>735152477</t>
  </si>
  <si>
    <t>Otopné těleso panelové VK dvoudeskové 1 přídavná přestupní plocha výška/délka 600/1000 mm výkon 1288 W</t>
  </si>
  <si>
    <t>403994653</t>
  </si>
  <si>
    <t>Otopná tělesa panelová VK dvoudesková PN 1,0 MPa, T do 110°C s jednou přídavnou přestupní plochou výšky tělesa 600 mm stavební délky / výkonu 1000 mm / 1288 W</t>
  </si>
  <si>
    <t>https://podminky.urs.cz/item/CS_URS_2025_02/735152477</t>
  </si>
  <si>
    <t>117</t>
  </si>
  <si>
    <t>735152575</t>
  </si>
  <si>
    <t>Otopné těleso panelové VK dvoudeskové 2 přídavné přestupní plochy výška/délka 600/800 mm výkon 1343 W</t>
  </si>
  <si>
    <t>142410299</t>
  </si>
  <si>
    <t>Otopná tělesa panelová VK dvoudesková PN 1,0 MPa, T do 110°C se dvěma přídavnými přestupními plochami výšky tělesa 600 mm stavební délky / výkonu 800 mm / 1343 W</t>
  </si>
  <si>
    <t>https://podminky.urs.cz/item/CS_URS_2025_02/735152575</t>
  </si>
  <si>
    <t>118</t>
  </si>
  <si>
    <t>735152577</t>
  </si>
  <si>
    <t>Otopné těleso panelové VK dvoudeskové 2 přídavné přestupní plochy výška/délka 600/1000 mm výkon 1679 W</t>
  </si>
  <si>
    <t>923017520</t>
  </si>
  <si>
    <t>Otopná tělesa panelová VK dvoudesková PN 1,0 MPa, T do 110°C se dvěma přídavnými přestupními plochami výšky tělesa 600 mm stavební délky / výkonu 1000 mm / 1679 W</t>
  </si>
  <si>
    <t>https://podminky.urs.cz/item/CS_URS_2025_02/735152577</t>
  </si>
  <si>
    <t>119</t>
  </si>
  <si>
    <t>735152580</t>
  </si>
  <si>
    <t>Otopné těleso panelové VK dvoudeskové 2 přídavné přestupní plochy výška/délka 600/1400 mm výkon 2351 W</t>
  </si>
  <si>
    <t>622728729</t>
  </si>
  <si>
    <t>Otopná tělesa panelová VK dvoudesková PN 1,0 MPa, T do 110°C se dvěma přídavnými přestupními plochami výšky tělesa 600 mm stavební délky / výkonu 1400 mm / 2351 W</t>
  </si>
  <si>
    <t>https://podminky.urs.cz/item/CS_URS_2025_02/735152580</t>
  </si>
  <si>
    <t>120</t>
  </si>
  <si>
    <t>735152675</t>
  </si>
  <si>
    <t>Otopné těleso panelové VK třídeskové 3 přídavné přestupní plochy výška/délka 600/800 mm výkon 1925 W</t>
  </si>
  <si>
    <t>-1530156309</t>
  </si>
  <si>
    <t>Otopná tělesa panelová VK třídesková PN 1,0 MPa, T do 110°C se třemi přídavnými přestupními plochami výšky tělesa 600 mm stavební délky / výkonu 800 mm / 1925 W</t>
  </si>
  <si>
    <t>https://podminky.urs.cz/item/CS_URS_2025_02/735152675</t>
  </si>
  <si>
    <t>121</t>
  </si>
  <si>
    <t>735152677</t>
  </si>
  <si>
    <t>Otopné těleso panelové VK třídeskové 3 přídavné přestupní plochy výška/délka 600/1000 mm výkon 2406 W</t>
  </si>
  <si>
    <t>1782251358</t>
  </si>
  <si>
    <t>Otopná tělesa panelová VK třídesková PN 1,0 MPa, T do 110°C se třemi přídavnými přestupními plochami výšky tělesa 600 mm stavební délky / výkonu 1000 mm / 2406 W</t>
  </si>
  <si>
    <t>https://podminky.urs.cz/item/CS_URS_2025_02/735152677</t>
  </si>
  <si>
    <t>122</t>
  </si>
  <si>
    <t>735152678</t>
  </si>
  <si>
    <t>Otopné těleso panelové VK třídeskové 3 přídavné přestupní plochy výška/délka 600/1100 mm výkon 2647 W</t>
  </si>
  <si>
    <t>1205360644</t>
  </si>
  <si>
    <t>Otopná tělesa panelová VK třídesková PN 1,0 MPa, T do 110°C se třemi přídavnými přestupními plochami výšky tělesa 600 mm stavební délky / výkonu 1100 mm / 2647 W</t>
  </si>
  <si>
    <t>https://podminky.urs.cz/item/CS_URS_2025_02/735152678</t>
  </si>
  <si>
    <t>123</t>
  </si>
  <si>
    <t>735152679</t>
  </si>
  <si>
    <t>Otopné těleso panelové VK třídeskové 3 přídavné přestupní plochy výška/délka 600/1200 mm výkon 2887 W</t>
  </si>
  <si>
    <t>324661919</t>
  </si>
  <si>
    <t>Otopná tělesa panelová VK třídesková PN 1,0 MPa, T do 110°C se třemi přídavnými přestupními plochami výšky tělesa 600 mm stavební délky / výkonu 1200 mm / 2887 W</t>
  </si>
  <si>
    <t>https://podminky.urs.cz/item/CS_URS_2025_02/735152679</t>
  </si>
  <si>
    <t>124</t>
  </si>
  <si>
    <t>735152680</t>
  </si>
  <si>
    <t>Otopné těleso panelové VK třídeskové 3 přídavné přestupní plochy výška/délka 600/1400 mm výkon 3368 W</t>
  </si>
  <si>
    <t>765230120</t>
  </si>
  <si>
    <t>Otopná tělesa panelová VK třídesková PN 1,0 MPa, T do 110°C se třemi přídavnými přestupními plochami výšky tělesa 600 mm stavební délky / výkonu 1400 mm / 3368 W</t>
  </si>
  <si>
    <t>https://podminky.urs.cz/item/CS_URS_2025_02/735152680</t>
  </si>
  <si>
    <t>125</t>
  </si>
  <si>
    <t>735152681</t>
  </si>
  <si>
    <t>Otopné těleso panelové VK třídeskové 3 přídavné přestupní plochy výška/délka 600/1600 mm výkon 3850 W</t>
  </si>
  <si>
    <t>-1526194814</t>
  </si>
  <si>
    <t>Otopná tělesa panelová VK třídesková PN 1,0 MPa, T do 110°C se třemi přídavnými přestupními plochami výšky tělesa 600 mm stavební délky / výkonu 1600 mm / 3850 W</t>
  </si>
  <si>
    <t>https://podminky.urs.cz/item/CS_URS_2025_02/735152681</t>
  </si>
  <si>
    <t>126</t>
  </si>
  <si>
    <t>735152683</t>
  </si>
  <si>
    <t>Otopné těleso panelové VK třídeskové 3 přídavné přestupní plochy výška/délka 600/2000 mm výkon 4812 W</t>
  </si>
  <si>
    <t>-2038142242</t>
  </si>
  <si>
    <t>Otopná tělesa panelová VK třídesková PN 1,0 MPa, T do 110°C se třemi přídavnými přestupními plochami výšky tělesa 600 mm stavební délky / výkonu 2000 mm / 4812 W</t>
  </si>
  <si>
    <t>https://podminky.urs.cz/item/CS_URS_2025_02/735152683</t>
  </si>
  <si>
    <t>127</t>
  </si>
  <si>
    <t>735152697</t>
  </si>
  <si>
    <t>Otopné těleso panelové VK třídeskové 3 přídavné přestupní plochy výška/délka 900/1000 mm výkon 3228 W</t>
  </si>
  <si>
    <t>-1057007559</t>
  </si>
  <si>
    <t>Otopná tělesa panelová VK třídesková PN 1,0 MPa, T do 110°C se třemi přídavnými přestupními plochami výšky tělesa 900 mm stavební délky / výkonu 1000 mm / 3228 W</t>
  </si>
  <si>
    <t>https://podminky.urs.cz/item/CS_URS_2025_02/735152697</t>
  </si>
  <si>
    <t>128</t>
  </si>
  <si>
    <t>735152700</t>
  </si>
  <si>
    <t>Otopné těleso panelové VK třídeskové 3 přídavné přestupní plochy výška/délka 900/1400 mm výkon 4659 W</t>
  </si>
  <si>
    <t>1379791908</t>
  </si>
  <si>
    <t>Otopná tělesa panelová VK třídesková PN 1,0 MPa, T do 110°C se třemi přídavnými přestupními plochami výšky tělesa 900 mm stavební délky / výkonu 1400 mm / 4659 W</t>
  </si>
  <si>
    <t>https://podminky.urs.cz/item/CS_URS_2025_02/735152700</t>
  </si>
  <si>
    <t>129</t>
  </si>
  <si>
    <t>735159340</t>
  </si>
  <si>
    <t>Montáž otopných těles panelových třířadých dl přes 1980 do 2820 mm</t>
  </si>
  <si>
    <t>-1156515689</t>
  </si>
  <si>
    <t>Montáž otopných těles panelových třířadých, stavební délky přes 1980 do 2820 mm</t>
  </si>
  <si>
    <t>https://podminky.urs.cz/item/CS_URS_2025_02/735159340</t>
  </si>
  <si>
    <t>130</t>
  </si>
  <si>
    <t>4845749R</t>
  </si>
  <si>
    <t>těleso otopné panelové 3 desková VK 3 přídavné přestupní plochy v 600mm dl 2300mm</t>
  </si>
  <si>
    <t>1808754181</t>
  </si>
  <si>
    <t>131</t>
  </si>
  <si>
    <t>998735122</t>
  </si>
  <si>
    <t>Přesun hmot tonážní pro otopná tělesa ruční v objektech v přes 6 do 12 m</t>
  </si>
  <si>
    <t>716881500</t>
  </si>
  <si>
    <t>Přesun hmot pro otopná tělesa stanovený z hmotnosti přesunovaného materiálu vodorovná dopravní vzdálenost do 50 m ruční (bez užití mechanizace) v objektech výšky přes 6 do 12 m</t>
  </si>
  <si>
    <t>https://podminky.urs.cz/item/CS_URS_2025_02/998735122</t>
  </si>
  <si>
    <t>741</t>
  </si>
  <si>
    <t>Elektroinstalace - silnoproud</t>
  </si>
  <si>
    <t>132</t>
  </si>
  <si>
    <t>741124603</t>
  </si>
  <si>
    <t>Montáž kabel Cu topný volné délky uložený na konstrukci</t>
  </si>
  <si>
    <t>-1958448261</t>
  </si>
  <si>
    <t>Montáž kabelů měděných topných bez ukončení volné délky, uložených na konstrukci</t>
  </si>
  <si>
    <t>https://podminky.urs.cz/item/CS_URS_2025_02/741124603</t>
  </si>
  <si>
    <t>na potrubí kondenzátu</t>
  </si>
  <si>
    <t>133</t>
  </si>
  <si>
    <t>34191003</t>
  </si>
  <si>
    <t>kabel topný dvoužilový okruh 270W 14m</t>
  </si>
  <si>
    <t>-1504786567</t>
  </si>
  <si>
    <t>10*1,15 'Přepočtené koeficientem množství</t>
  </si>
  <si>
    <t>134</t>
  </si>
  <si>
    <t>741810001</t>
  </si>
  <si>
    <t>Celková prohlídka elektrického rozvodu a zařízení do 100 000,- Kč</t>
  </si>
  <si>
    <t>-565321044</t>
  </si>
  <si>
    <t>Zkoušky a prohlídky elektrických rozvodů a zařízení celková prohlídka a vyhotovení revizní zprávy pro objem montážních prací do 100 tis. Kč</t>
  </si>
  <si>
    <t>https://podminky.urs.cz/item/CS_URS_2025_02/741810001</t>
  </si>
  <si>
    <t>135</t>
  </si>
  <si>
    <t>998741122</t>
  </si>
  <si>
    <t>Přesun hmot tonážní pro silnoproud ruční v objektech v přes 6 do 12 m</t>
  </si>
  <si>
    <t>-493350219</t>
  </si>
  <si>
    <t>Přesun hmot pro silnoproud stanovený z hmotnosti přesunovaného materiálu vodorovná dopravní vzdálenost do 50 m ruční (bez užití mechanizace) v objektech výšky přes 6 do 12 m</t>
  </si>
  <si>
    <t>https://podminky.urs.cz/item/CS_URS_2025_02/998741122</t>
  </si>
  <si>
    <t>767</t>
  </si>
  <si>
    <t>Konstrukce zámečnické</t>
  </si>
  <si>
    <t>136</t>
  </si>
  <si>
    <t>767995115</t>
  </si>
  <si>
    <t>Montáž atypických zámečnických konstrukcí hmotnosti přes 50 do 100 kg</t>
  </si>
  <si>
    <t>kg</t>
  </si>
  <si>
    <t>-1803000115</t>
  </si>
  <si>
    <t>Montáž ostatních atypických zámečnických konstrukcí hmotnosti přes 50 do 100 kg</t>
  </si>
  <si>
    <t>https://podminky.urs.cz/item/CS_URS_2025_02/767995115</t>
  </si>
  <si>
    <t>IPE 160</t>
  </si>
  <si>
    <t>4,4*15,8</t>
  </si>
  <si>
    <t>IPE120</t>
  </si>
  <si>
    <t>(1,37+1,12+0,93+0,65)*10,4</t>
  </si>
  <si>
    <t>plech 5 mm</t>
  </si>
  <si>
    <t>2,9*78,5/2</t>
  </si>
  <si>
    <t>137</t>
  </si>
  <si>
    <t>13010744</t>
  </si>
  <si>
    <t>ocel profilová jakost S235JR (11 375) průřez IPE 120</t>
  </si>
  <si>
    <t>-1522522421</t>
  </si>
  <si>
    <t>(1,37+1,12+0,93+0,65)*10,4/1000</t>
  </si>
  <si>
    <t>0,042*1,1 'Přepočtené koeficientem množství</t>
  </si>
  <si>
    <t>138</t>
  </si>
  <si>
    <t>13010748</t>
  </si>
  <si>
    <t>ocel profilová jakost S235JR (11 375) průřez IPE 160</t>
  </si>
  <si>
    <t>2095506960</t>
  </si>
  <si>
    <t>4,4*15,8/1000</t>
  </si>
  <si>
    <t>0,07*1,1 'Přepočtené koeficientem množství</t>
  </si>
  <si>
    <t>139</t>
  </si>
  <si>
    <t>13611218</t>
  </si>
  <si>
    <t>plech ocelový hladký jakost S235JR tl 5mm tabule</t>
  </si>
  <si>
    <t>1338243495</t>
  </si>
  <si>
    <t>2,9*78,5/2/1000</t>
  </si>
  <si>
    <t>0,114*1,1 'Přepočtené koeficientem množství</t>
  </si>
  <si>
    <t>140</t>
  </si>
  <si>
    <t>998767122</t>
  </si>
  <si>
    <t>Přesun hmot tonážní pro zámečnické konstrukce ruční v objektech v přes 6 do 12 m</t>
  </si>
  <si>
    <t>289223161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</si>
  <si>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</si>
  <si>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https://podminky.urs.cz/item/CS_URS_2025_02/998767122</t>
  </si>
  <si>
    <t>141</t>
  </si>
  <si>
    <t>HZS2132</t>
  </si>
  <si>
    <t>Hodinová zúčtovací sazba zámečník odborný</t>
  </si>
  <si>
    <t>hod</t>
  </si>
  <si>
    <t>512</t>
  </si>
  <si>
    <t>-1349103422</t>
  </si>
  <si>
    <t>Hodinové zúčtovací sazby profesí PSV provádění stavebních konstrukcí zámečník odborný</t>
  </si>
  <si>
    <t>https://podminky.urs.cz/item/CS_URS_2025_02/HZS2132</t>
  </si>
  <si>
    <t>výroba roštu</t>
  </si>
  <si>
    <t>8*2*2</t>
  </si>
  <si>
    <t>783</t>
  </si>
  <si>
    <t>Dokončovací práce - nátěry</t>
  </si>
  <si>
    <t>142</t>
  </si>
  <si>
    <t>783301311</t>
  </si>
  <si>
    <t>Odmaštění zámečnických konstrukcí vodou ředitelným odmašťovačem</t>
  </si>
  <si>
    <t>525265391</t>
  </si>
  <si>
    <t>Příprava podkladu zámečnických konstrukcí před provedením nátěru odmaštění odmašťovačem vodou ředitelným</t>
  </si>
  <si>
    <t>https://podminky.urs.cz/item/CS_URS_2025_02/783301311</t>
  </si>
  <si>
    <t>143</t>
  </si>
  <si>
    <t>783301401</t>
  </si>
  <si>
    <t>Ometení zámečnických konstrukcí</t>
  </si>
  <si>
    <t>1425165785</t>
  </si>
  <si>
    <t>Příprava podkladu zámečnických konstrukcí před provedením nátěru ometení</t>
  </si>
  <si>
    <t>https://podminky.urs.cz/item/CS_URS_2025_02/783301401</t>
  </si>
  <si>
    <t>144</t>
  </si>
  <si>
    <t>783314201</t>
  </si>
  <si>
    <t>Základní antikorozní jednonásobný syntetický standardní nátěr zámečnických konstrukcí</t>
  </si>
  <si>
    <t>932133456</t>
  </si>
  <si>
    <t>Základní antikorozní nátěr zámečnických konstrukcí jednonásobný syntetický standardní</t>
  </si>
  <si>
    <t>https://podminky.urs.cz/item/CS_URS_2025_02/783314201</t>
  </si>
  <si>
    <t>4,4*0,623</t>
  </si>
  <si>
    <t>(1,37+1,12+0,93+0,65)*0,475</t>
  </si>
  <si>
    <t>2,9*2</t>
  </si>
  <si>
    <t>145</t>
  </si>
  <si>
    <t>783315101</t>
  </si>
  <si>
    <t>Mezinátěr jednonásobný syntetický standardní zámečnických konstrukcí</t>
  </si>
  <si>
    <t>2103319417</t>
  </si>
  <si>
    <t>Mezinátěr zámečnických konstrukcí jednonásobný syntetický standardní</t>
  </si>
  <si>
    <t>https://podminky.urs.cz/item/CS_URS_2025_02/783315101</t>
  </si>
  <si>
    <t>146</t>
  </si>
  <si>
    <t>783317101</t>
  </si>
  <si>
    <t>Krycí jednonásobný syntetický standardní nátěr zámečnických konstrukcí</t>
  </si>
  <si>
    <t>610661712</t>
  </si>
  <si>
    <t>Krycí nátěr (email) zámečnických konstrukcí jednonásobný syntetický standardní</t>
  </si>
  <si>
    <t>https://podminky.urs.cz/item/CS_URS_2025_02/783317101</t>
  </si>
  <si>
    <t>784</t>
  </si>
  <si>
    <t>Dokončovací práce - malby a tapety</t>
  </si>
  <si>
    <t>147</t>
  </si>
  <si>
    <t>784111001</t>
  </si>
  <si>
    <t>Oprášení (ometení ) podkladu v místnostech v do 3,80 m</t>
  </si>
  <si>
    <t>839445630</t>
  </si>
  <si>
    <t>Oprášení (ometení) podkladu v místnostech výšky do 3,80 m</t>
  </si>
  <si>
    <t>https://podminky.urs.cz/item/CS_URS_2025_02/784111001</t>
  </si>
  <si>
    <t>148</t>
  </si>
  <si>
    <t>784181121</t>
  </si>
  <si>
    <t>Hloubková jednonásobná bezbarvá penetrace podkladu v místnostech v do 3,80 m</t>
  </si>
  <si>
    <t>-853686633</t>
  </si>
  <si>
    <t>Penetrace podkladu jednonásobná hloubková akrylátová bezbarvá v místnostech výšky do 3,80 m</t>
  </si>
  <si>
    <t>https://podminky.urs.cz/item/CS_URS_2025_02/784181121</t>
  </si>
  <si>
    <t>149</t>
  </si>
  <si>
    <t>784211111</t>
  </si>
  <si>
    <t>Dvojnásobné bílé malby ze směsí za mokra velmi dobře oděruvzdorných v místnostech v do 3,80 m</t>
  </si>
  <si>
    <t>1026115579</t>
  </si>
  <si>
    <t>Malby z malířských směsí oděruvzdorných za mokra dvojnásobné, bílé za mokra oděruvzdorné velmi dobře v místnostech výšky do 3,80 m</t>
  </si>
  <si>
    <t>https://podminky.urs.cz/item/CS_URS_2025_02/784211111</t>
  </si>
  <si>
    <t>oprava maleb - odhad</t>
  </si>
  <si>
    <t>200</t>
  </si>
  <si>
    <t>HZS</t>
  </si>
  <si>
    <t>Hodinové zúčtovací sazby</t>
  </si>
  <si>
    <t>150</t>
  </si>
  <si>
    <t>HZS1301</t>
  </si>
  <si>
    <t>Hodinová zúčtovací sazba zedník</t>
  </si>
  <si>
    <t>716785923</t>
  </si>
  <si>
    <t>Hodinové zúčtovací sazby profesí HSV provádění konstrukcí zedník</t>
  </si>
  <si>
    <t>https://podminky.urs.cz/item/CS_URS_2025_02/HZS1301</t>
  </si>
  <si>
    <t>stavební přípomoci</t>
  </si>
  <si>
    <t>151</t>
  </si>
  <si>
    <t>HZS2222</t>
  </si>
  <si>
    <t>Hodinová zúčtovací sazba topenář odborný</t>
  </si>
  <si>
    <t>-1037584770</t>
  </si>
  <si>
    <t>Hodinové zúčtovací sazby profesí PSV provádění stavebních instalací topenář odborný</t>
  </si>
  <si>
    <t>https://podminky.urs.cz/item/CS_URS_2025_02/HZS2222</t>
  </si>
  <si>
    <t>Provedení regulace systému</t>
  </si>
  <si>
    <t>152</t>
  </si>
  <si>
    <t>HZS2232</t>
  </si>
  <si>
    <t>Hodinová zúčtovací sazba elektrikář odborný</t>
  </si>
  <si>
    <t>1662054009</t>
  </si>
  <si>
    <t>Hodinové zúčtovací sazby profesí PSV provádění stavebních instalací elektrikář odborný</t>
  </si>
  <si>
    <t>https://podminky.urs.cz/item/CS_URS_2025_02/HZS2232</t>
  </si>
  <si>
    <t>Demontáž stávající elektrických přímotopů</t>
  </si>
  <si>
    <t>Vedlejší rozpočtové náklady</t>
  </si>
  <si>
    <t>VRN9</t>
  </si>
  <si>
    <t>Ostatní náklady</t>
  </si>
  <si>
    <t>153</t>
  </si>
  <si>
    <t>A1</t>
  </si>
  <si>
    <t>Zaškolení obsluhy</t>
  </si>
  <si>
    <t>-1461622353</t>
  </si>
  <si>
    <t>154</t>
  </si>
  <si>
    <t>A2</t>
  </si>
  <si>
    <t>Uvedení do provozu</t>
  </si>
  <si>
    <t>187487508</t>
  </si>
  <si>
    <t>155</t>
  </si>
  <si>
    <t>A3</t>
  </si>
  <si>
    <t>Revize mechanických částí zařízení</t>
  </si>
  <si>
    <t>-1635423911</t>
  </si>
  <si>
    <t>156</t>
  </si>
  <si>
    <t>A4</t>
  </si>
  <si>
    <t>Revize tepelných čerpadel</t>
  </si>
  <si>
    <t>983908640</t>
  </si>
  <si>
    <t>157</t>
  </si>
  <si>
    <t>A5</t>
  </si>
  <si>
    <t>Topenářská zkouška</t>
  </si>
  <si>
    <t>970537867</t>
  </si>
  <si>
    <t>2 - Elektroinstalace</t>
  </si>
  <si>
    <t>Město Žebrák, Náměstí 1, 26753 Žebrák</t>
  </si>
  <si>
    <t>87522853</t>
  </si>
  <si>
    <t>Christopher Jaroš</t>
  </si>
  <si>
    <t>973031324</t>
  </si>
  <si>
    <t>Vysekání kapes ve zdivu cihelném na MV nebo MVC pl do 0,10 m2 hl do 150 mm</t>
  </si>
  <si>
    <t>-782873235</t>
  </si>
  <si>
    <t>https://podminky.urs.cz/item/CS_URS_2025_02/973031324</t>
  </si>
  <si>
    <t>973032616</t>
  </si>
  <si>
    <t>Vysekání kapes pro špalíky a krabice ve zdivu z dutých cihel nebo tvárnic do 100x100x50 mm</t>
  </si>
  <si>
    <t>-1747650609</t>
  </si>
  <si>
    <t>https://podminky.urs.cz/item/CS_URS_2025_02/973032616</t>
  </si>
  <si>
    <t>974032123</t>
  </si>
  <si>
    <t>Vysekání rýh ve stěnách nebo příčkách z dutých cihel nebo tvárnic hl do 30 mm š do 100 mm</t>
  </si>
  <si>
    <t>671043506</t>
  </si>
  <si>
    <t>https://podminky.urs.cz/item/CS_URS_2025_02/974032123</t>
  </si>
  <si>
    <t>977151115</t>
  </si>
  <si>
    <t>Jádrové vrty diamantovými korunkami do stavebních materiálů D přes 60 do 70 mm</t>
  </si>
  <si>
    <t>-276373950</t>
  </si>
  <si>
    <t>https://podminky.urs.cz/item/CS_URS_2025_02/977151115</t>
  </si>
  <si>
    <t>1338898991</t>
  </si>
  <si>
    <t>836605347</t>
  </si>
  <si>
    <t>1962490574</t>
  </si>
  <si>
    <t>0,158*14 'Přepočtené koeficientem množství</t>
  </si>
  <si>
    <t>-1710048569</t>
  </si>
  <si>
    <t>1893078334</t>
  </si>
  <si>
    <t>741110001</t>
  </si>
  <si>
    <t>Montáž trubka plastová tuhá D přes 16 do 23 mm uložená pevně</t>
  </si>
  <si>
    <t>679354131</t>
  </si>
  <si>
    <t>https://podminky.urs.cz/item/CS_URS_2025_02/741110001</t>
  </si>
  <si>
    <t>34571092</t>
  </si>
  <si>
    <t>trubka elektroinstalační tuhá z PVC D 17,4/20 mm, délka 3m</t>
  </si>
  <si>
    <t>1550872992</t>
  </si>
  <si>
    <t>60*1,05 "Přepočtené koeficientem množství</t>
  </si>
  <si>
    <t>741120001</t>
  </si>
  <si>
    <t>Montáž vodič Cu izolovaný plný a laněný žíla 0,35-6 mm2 pod omítku (např. CY)</t>
  </si>
  <si>
    <t>-1030548555</t>
  </si>
  <si>
    <t>https://podminky.urs.cz/item/CS_URS_2025_02/741120001</t>
  </si>
  <si>
    <t>34141027</t>
  </si>
  <si>
    <t>vodič propojovací flexibilní jádro Cu lanované izolace PVC 450/750V (H07V-K) 1x6mm2</t>
  </si>
  <si>
    <t>988619757</t>
  </si>
  <si>
    <t>20*1,15 "Přepočtené koeficientem množství</t>
  </si>
  <si>
    <t>741120003</t>
  </si>
  <si>
    <t>Montáž vodič Cu izolovaný plný a laněný žíla 10-16 mm2 pod omítku (např. CY)</t>
  </si>
  <si>
    <t>28300345</t>
  </si>
  <si>
    <t>https://podminky.urs.cz/item/CS_URS_2025_02/741120003</t>
  </si>
  <si>
    <t>34113246</t>
  </si>
  <si>
    <t>kabel Instalační flexibilní jádro Cu lanované izolace pryž plášť pryž chloroprenová 450/750V (H07RN-F) 1x10mm2</t>
  </si>
  <si>
    <t>-1477614034</t>
  </si>
  <si>
    <t>80*1,15 "Přepočtené koeficientem množství</t>
  </si>
  <si>
    <t>741122015</t>
  </si>
  <si>
    <t>Montáž kabel Cu bez ukončení uložený pod omítku plný kulatý 3x1,5 mm2 (např. CYKY, CYKFY)</t>
  </si>
  <si>
    <t>1638322021</t>
  </si>
  <si>
    <t>https://podminky.urs.cz/item/CS_URS_2025_02/741122015</t>
  </si>
  <si>
    <t>34111030</t>
  </si>
  <si>
    <t>kabel instalační jádro Cu plné izolace PVC plášť PVC 450/750V (CYKY) 3x1,5mm2</t>
  </si>
  <si>
    <t>1995662215</t>
  </si>
  <si>
    <t>120*1,15 "Přepočtené koeficientem množství</t>
  </si>
  <si>
    <t>741122016</t>
  </si>
  <si>
    <t>Montáž kabel Cu bez ukončení uložený pod omítku plný kulatý 3x2,5 až 6 mm2 (např. CYKY, CYKFY)</t>
  </si>
  <si>
    <t>2048720909</t>
  </si>
  <si>
    <t>https://podminky.urs.cz/item/CS_URS_2025_02/741122016</t>
  </si>
  <si>
    <t>34111036</t>
  </si>
  <si>
    <t>kabel instalační jádro Cu plné izolace PVC plášť PVC 450/750V (CYKY) 3x2,5mm2</t>
  </si>
  <si>
    <t>-1391693955</t>
  </si>
  <si>
    <t>90*1,15 "Přepočtené koeficientem množství</t>
  </si>
  <si>
    <t>741122032</t>
  </si>
  <si>
    <t>Montáž kabel Cu bez ukončení uložený pod omítku plný kulatý 5x4 až 6 mm2 (např. CYKY, CYKFY)</t>
  </si>
  <si>
    <t>16145949</t>
  </si>
  <si>
    <t>https://podminky.urs.cz/item/CS_URS_2025_02/741122032</t>
  </si>
  <si>
    <t>34111297</t>
  </si>
  <si>
    <t>kabel silový oheň retardující bezhalogenový bez funkční schopnosti při požáru jádro Cu 0,6/1kV (N2XH) 5x4mm2</t>
  </si>
  <si>
    <t>2075335444</t>
  </si>
  <si>
    <t>25*1,15 "Přepočtené koeficientem množství</t>
  </si>
  <si>
    <t>741122034</t>
  </si>
  <si>
    <t>Montáž kabel Cu bez ukončení uložený pod omítku plný kulatý 5x25 až 35 mm2 (např. CYKY, CYKFY)</t>
  </si>
  <si>
    <t>1023618706</t>
  </si>
  <si>
    <t>https://podminky.urs.cz/item/CS_URS_2025_02/741122034</t>
  </si>
  <si>
    <t>34111590</t>
  </si>
  <si>
    <t>kabel silový oheň retardující bezhalogenový s funkčností při požáru 180min a P60-R reakce na oheň B2cas1d1a1 jádro Cu 0,6/1kV (1-CSKH-V) 5x25mm2</t>
  </si>
  <si>
    <t>-34335721</t>
  </si>
  <si>
    <t>32*1,15 "Přepočtené koeficientem množství</t>
  </si>
  <si>
    <t>741130001</t>
  </si>
  <si>
    <t>Ukončení vodič izolovaný do 2,5 mm2 v rozváděči nebo na přístroji</t>
  </si>
  <si>
    <t>-1309624657</t>
  </si>
  <si>
    <t>https://podminky.urs.cz/item/CS_URS_2025_02/741130001</t>
  </si>
  <si>
    <t>741130003</t>
  </si>
  <si>
    <t>Ukončení vodič izolovaný do 4 mm2 v rozváděči nebo na přístroji</t>
  </si>
  <si>
    <t>1700275821</t>
  </si>
  <si>
    <t>https://podminky.urs.cz/item/CS_URS_2025_02/741130003</t>
  </si>
  <si>
    <t>741130007</t>
  </si>
  <si>
    <t>Ukončení vodič izolovaný do 25 mm2 v rozváděči nebo na přístroji</t>
  </si>
  <si>
    <t>-1603643633</t>
  </si>
  <si>
    <t>https://podminky.urs.cz/item/CS_URS_2025_02/741130007</t>
  </si>
  <si>
    <t>741130021</t>
  </si>
  <si>
    <t>Ukončení vodič izolovaný do 2,5 mm2 na svorkovnici</t>
  </si>
  <si>
    <t>-877982179</t>
  </si>
  <si>
    <t>https://podminky.urs.cz/item/CS_URS_2025_02/741130021</t>
  </si>
  <si>
    <t>741130022</t>
  </si>
  <si>
    <t>Ukončení vodič izolovaný do 4 mm2 na svorkovnici</t>
  </si>
  <si>
    <t>-1326348426</t>
  </si>
  <si>
    <t>https://podminky.urs.cz/item/CS_URS_2025_02/741130022</t>
  </si>
  <si>
    <t>741210003</t>
  </si>
  <si>
    <t>Montáž rozvodnice oceloplechová nebo plastová běžná do 100 kg</t>
  </si>
  <si>
    <t>-1857863617</t>
  </si>
  <si>
    <t>https://podminky.urs.cz/item/CS_URS_2025_02/741210003</t>
  </si>
  <si>
    <t>1000137158</t>
  </si>
  <si>
    <t>Rozvodnice nástěnná - 36M, IP 65, včetně výzbroje dle výkresu</t>
  </si>
  <si>
    <t>-883785950</t>
  </si>
  <si>
    <t>741320183</t>
  </si>
  <si>
    <t>Montáž jističů třípólových nn do 125 A s krytem se zapojením vodičů</t>
  </si>
  <si>
    <t>868065781</t>
  </si>
  <si>
    <t>https://podminky.urs.cz/item/CS_URS_2025_02/741320183</t>
  </si>
  <si>
    <t>35822193</t>
  </si>
  <si>
    <t>jistič 3-pólový 80 A vypínací charakteristika B vypínací schopnost 10 kA</t>
  </si>
  <si>
    <t>-1017829168</t>
  </si>
  <si>
    <t>741450001</t>
  </si>
  <si>
    <t>Montáž svorkovnice hlavního pospojení</t>
  </si>
  <si>
    <t>-740855718</t>
  </si>
  <si>
    <t>https://podminky.urs.cz/item/CS_URS_2025_02/741450001</t>
  </si>
  <si>
    <t>34565002</t>
  </si>
  <si>
    <t>svorkovnice ekvipotenciální 200x65mm</t>
  </si>
  <si>
    <t>-718137753</t>
  </si>
  <si>
    <t>741810002</t>
  </si>
  <si>
    <t>Celková prohlídka elektrického rozvodu a zařízení přes 100 000 do 500 000,- Kč</t>
  </si>
  <si>
    <t>261533306</t>
  </si>
  <si>
    <t>Zkoušky a prohlídky elektrických rozvodů a zařízení celková prohlídka a vyhotovení revizní zprávy pro objem montážních prací přes 100 do 500 tis. Kč</t>
  </si>
  <si>
    <t>https://podminky.urs.cz/item/CS_URS_2025_02/741810002</t>
  </si>
  <si>
    <t>741910412</t>
  </si>
  <si>
    <t>Montáž žlab kovový šířky do 100 mm bez víka</t>
  </si>
  <si>
    <t>-1578147944</t>
  </si>
  <si>
    <t>https://podminky.urs.cz/item/CS_URS_2025_02/741910412</t>
  </si>
  <si>
    <t>1000287693</t>
  </si>
  <si>
    <t>Drátěný žlab ARKYS ARK-211120 Žlab MERKUR 2 100/50 "GZ" - vzdálenost podpěr cca 1,9 m</t>
  </si>
  <si>
    <t>1457360040</t>
  </si>
  <si>
    <t>1000287738</t>
  </si>
  <si>
    <t>ARKYS ARK-213010 Spojka SZM 1 "GZ" - pro spojení "žlab-žlab"</t>
  </si>
  <si>
    <t>balení</t>
  </si>
  <si>
    <t>-2065998944</t>
  </si>
  <si>
    <t>1000287764</t>
  </si>
  <si>
    <t>ARKYS ARK-215010 Nosník NZM 100 "GZ" - pro žlab 50/50; 100/50; 100/1</t>
  </si>
  <si>
    <t>-1709110012</t>
  </si>
  <si>
    <t>1000287758</t>
  </si>
  <si>
    <t>ARKYS ARK-214120 Držák DZM 12 "GZ"</t>
  </si>
  <si>
    <t>-15740017</t>
  </si>
  <si>
    <t>741920111</t>
  </si>
  <si>
    <t>Ucpávka prostupu tmelem kabelové chráničky D do 10 mm stěnou tl 100 mm požární odolnost EI 90</t>
  </si>
  <si>
    <t>-1377182849</t>
  </si>
  <si>
    <t>https://podminky.urs.cz/item/CS_URS_2025_02/741920111</t>
  </si>
  <si>
    <t>741920113</t>
  </si>
  <si>
    <t>Ucpávka prostupu tmelem kabelové chráničky D přes 20 do 30 mm stěnou tl 100 mm požární odolnost EI 90</t>
  </si>
  <si>
    <t>-130721480</t>
  </si>
  <si>
    <t>https://podminky.urs.cz/item/CS_URS_2025_02/741920113</t>
  </si>
  <si>
    <t>1166296</t>
  </si>
  <si>
    <t>KOVOVA HMOZDINKA M8 A2</t>
  </si>
  <si>
    <t>-1890164915</t>
  </si>
  <si>
    <t>998741312</t>
  </si>
  <si>
    <t>Přesun hmot procentní pro silnoproud ruční v objektech v přes 6 do 12 m</t>
  </si>
  <si>
    <t>-274352059</t>
  </si>
  <si>
    <t>Přesun hmot pro silnoproud stanovený procentní sazbou (%) z ceny vodorovná dopravní vzdálenost do 50 m ruční (bez užití mechanizace) v objektech výšky přes 6 do 12 m</t>
  </si>
  <si>
    <t>https://podminky.urs.cz/item/CS_URS_2025_02/998741312</t>
  </si>
  <si>
    <t>HZS2231</t>
  </si>
  <si>
    <t>Hodinová zúčtovací sazba elektrikář - nespecifikované montáže</t>
  </si>
  <si>
    <t>-712957644</t>
  </si>
  <si>
    <t>https://podminky.urs.cz/item/CS_URS_2025_02/HZS2231</t>
  </si>
  <si>
    <t>Hodinová zúčtovací sazba elektrikář odborný - nespecifikované montáže</t>
  </si>
  <si>
    <t>292059701</t>
  </si>
  <si>
    <t>HZS4211</t>
  </si>
  <si>
    <t>Hodinová zúčtovací sazba revizní technik</t>
  </si>
  <si>
    <t>-426230611</t>
  </si>
  <si>
    <t>https://podminky.urs.cz/item/CS_URS_2025_02/HZS4211</t>
  </si>
  <si>
    <t>VRN - VRN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</si>
  <si>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</si>
  <si>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</si>
  <si>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</si>
  <si>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</si>
  <si>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</si>
  <si>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VRN8 - Přesun stavebních kapacit</t>
  </si>
  <si>
    <t>VRN1</t>
  </si>
  <si>
    <t>Průzkumné, zeměměřičské a projektové práce</t>
  </si>
  <si>
    <t>012164000</t>
  </si>
  <si>
    <t>Vytyčení a zaměření inženýrských sítí</t>
  </si>
  <si>
    <t>1024</t>
  </si>
  <si>
    <t>-263554976</t>
  </si>
  <si>
    <t>https://podminky.urs.cz/item/CS_URS_2025_02/012164000</t>
  </si>
  <si>
    <t>013254000</t>
  </si>
  <si>
    <t>Dokumentace skutečného provedení stavby</t>
  </si>
  <si>
    <t>1401977117</t>
  </si>
  <si>
    <t>https://podminky.urs.cz/item/CS_URS_2025_02/013254000</t>
  </si>
  <si>
    <t>VRN2</t>
  </si>
  <si>
    <t>Příprava staveniště</t>
  </si>
  <si>
    <t>020001000</t>
  </si>
  <si>
    <t>1084716929</t>
  </si>
  <si>
    <t>https://podminky.urs.cz/item/CS_URS_2025_02/020001000</t>
  </si>
  <si>
    <t>VRN3</t>
  </si>
  <si>
    <t>Zařízení staveniště</t>
  </si>
  <si>
    <t>030001000</t>
  </si>
  <si>
    <t>-2056308564</t>
  </si>
  <si>
    <t>https://podminky.urs.cz/item/CS_URS_2025_02/030001000</t>
  </si>
  <si>
    <t>033103000</t>
  </si>
  <si>
    <t>Připojení energií pro zařízení staveniště</t>
  </si>
  <si>
    <t>1139151579</t>
  </si>
  <si>
    <t>https://podminky.urs.cz/item/CS_URS_2025_02/033103000</t>
  </si>
  <si>
    <t>VRN4</t>
  </si>
  <si>
    <t>Inženýrská činnost</t>
  </si>
  <si>
    <t>041103000</t>
  </si>
  <si>
    <t>Dozor projektanta</t>
  </si>
  <si>
    <t>-1695956623</t>
  </si>
  <si>
    <t>https://podminky.urs.cz/item/CS_URS_2025_02/041103000</t>
  </si>
  <si>
    <t>043002000</t>
  </si>
  <si>
    <t>Zkoušky a ostatní měření</t>
  </si>
  <si>
    <t>h</t>
  </si>
  <si>
    <t>1044401234</t>
  </si>
  <si>
    <t>https://podminky.urs.cz/item/CS_URS_2025_02/043002000</t>
  </si>
  <si>
    <t>045002000</t>
  </si>
  <si>
    <t>Kompletační a koordinační činnost</t>
  </si>
  <si>
    <t>363504857</t>
  </si>
  <si>
    <t>https://podminky.urs.cz/item/CS_URS_2025_02/045002000</t>
  </si>
  <si>
    <t>VRN7</t>
  </si>
  <si>
    <t>Provozní vlivy</t>
  </si>
  <si>
    <t>072002000</t>
  </si>
  <si>
    <t>Silniční provoz</t>
  </si>
  <si>
    <t>747262159</t>
  </si>
  <si>
    <t>https://podminky.urs.cz/item/CS_URS_2025_02/072002000</t>
  </si>
  <si>
    <t>073002000</t>
  </si>
  <si>
    <t>Ztížený pohyb vozidel v centrech měst</t>
  </si>
  <si>
    <t>945177594</t>
  </si>
  <si>
    <t>https://podminky.urs.cz/item/CS_URS_2025_02/073002000</t>
  </si>
  <si>
    <t>VRN8</t>
  </si>
  <si>
    <t>Přesun stavebních kapacit</t>
  </si>
  <si>
    <t>081002000</t>
  </si>
  <si>
    <t>Doprava zaměstnanců</t>
  </si>
  <si>
    <t>-1081408724</t>
  </si>
  <si>
    <t>https://podminky.urs.cz/item/CS_URS_2025_02/081002000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</si>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</sst>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23" TargetMode="External" /><Relationship Id="rId2" Type="http://schemas.openxmlformats.org/officeDocument/2006/relationships/hyperlink" Target="https://podminky.urs.cz/item/CS_URS_2025_02/131213702" TargetMode="External" /><Relationship Id="rId3" Type="http://schemas.openxmlformats.org/officeDocument/2006/relationships/hyperlink" Target="https://podminky.urs.cz/item/CS_URS_2025_02/162751117" TargetMode="External" /><Relationship Id="rId4" Type="http://schemas.openxmlformats.org/officeDocument/2006/relationships/hyperlink" Target="https://podminky.urs.cz/item/CS_URS_2025_02/162751119" TargetMode="External" /><Relationship Id="rId5" Type="http://schemas.openxmlformats.org/officeDocument/2006/relationships/hyperlink" Target="https://podminky.urs.cz/item/CS_URS_2025_02/171201231" TargetMode="External" /><Relationship Id="rId6" Type="http://schemas.openxmlformats.org/officeDocument/2006/relationships/hyperlink" Target="https://podminky.urs.cz/item/CS_URS_2025_02/171251201" TargetMode="External" /><Relationship Id="rId7" Type="http://schemas.openxmlformats.org/officeDocument/2006/relationships/hyperlink" Target="https://podminky.urs.cz/item/CS_URS_2025_02/271542211" TargetMode="External" /><Relationship Id="rId8" Type="http://schemas.openxmlformats.org/officeDocument/2006/relationships/hyperlink" Target="https://podminky.urs.cz/item/CS_URS_2025_02/273321411" TargetMode="External" /><Relationship Id="rId9" Type="http://schemas.openxmlformats.org/officeDocument/2006/relationships/hyperlink" Target="https://podminky.urs.cz/item/CS_URS_2025_02/273351121" TargetMode="External" /><Relationship Id="rId10" Type="http://schemas.openxmlformats.org/officeDocument/2006/relationships/hyperlink" Target="https://podminky.urs.cz/item/CS_URS_2025_02/273351122" TargetMode="External" /><Relationship Id="rId11" Type="http://schemas.openxmlformats.org/officeDocument/2006/relationships/hyperlink" Target="https://podminky.urs.cz/item/CS_URS_2025_02/273362021" TargetMode="External" /><Relationship Id="rId12" Type="http://schemas.openxmlformats.org/officeDocument/2006/relationships/hyperlink" Target="https://podminky.urs.cz/item/CS_URS_2025_02/310236241" TargetMode="External" /><Relationship Id="rId13" Type="http://schemas.openxmlformats.org/officeDocument/2006/relationships/hyperlink" Target="https://podminky.urs.cz/item/CS_URS_2025_02/612325221" TargetMode="External" /><Relationship Id="rId14" Type="http://schemas.openxmlformats.org/officeDocument/2006/relationships/hyperlink" Target="https://podminky.urs.cz/item/CS_URS_2025_02/612325223" TargetMode="External" /><Relationship Id="rId15" Type="http://schemas.openxmlformats.org/officeDocument/2006/relationships/hyperlink" Target="https://podminky.urs.cz/item/CS_URS_2025_02/622215124" TargetMode="External" /><Relationship Id="rId16" Type="http://schemas.openxmlformats.org/officeDocument/2006/relationships/hyperlink" Target="https://podminky.urs.cz/item/CS_URS_2025_02/637121112" TargetMode="External" /><Relationship Id="rId17" Type="http://schemas.openxmlformats.org/officeDocument/2006/relationships/hyperlink" Target="https://podminky.urs.cz/item/CS_URS_2025_02/941311111" TargetMode="External" /><Relationship Id="rId18" Type="http://schemas.openxmlformats.org/officeDocument/2006/relationships/hyperlink" Target="https://podminky.urs.cz/item/CS_URS_2025_02/941311211" TargetMode="External" /><Relationship Id="rId19" Type="http://schemas.openxmlformats.org/officeDocument/2006/relationships/hyperlink" Target="https://podminky.urs.cz/item/CS_URS_2025_02/941311311" TargetMode="External" /><Relationship Id="rId20" Type="http://schemas.openxmlformats.org/officeDocument/2006/relationships/hyperlink" Target="https://podminky.urs.cz/item/CS_URS_2025_02/941311811" TargetMode="External" /><Relationship Id="rId21" Type="http://schemas.openxmlformats.org/officeDocument/2006/relationships/hyperlink" Target="https://podminky.urs.cz/item/CS_URS_2025_02/949101111" TargetMode="External" /><Relationship Id="rId22" Type="http://schemas.openxmlformats.org/officeDocument/2006/relationships/hyperlink" Target="https://podminky.urs.cz/item/CS_URS_2025_02/952901111" TargetMode="External" /><Relationship Id="rId23" Type="http://schemas.openxmlformats.org/officeDocument/2006/relationships/hyperlink" Target="https://podminky.urs.cz/item/CS_URS_2025_02/966081140" TargetMode="External" /><Relationship Id="rId24" Type="http://schemas.openxmlformats.org/officeDocument/2006/relationships/hyperlink" Target="https://podminky.urs.cz/item/CS_URS_2025_02/971033331" TargetMode="External" /><Relationship Id="rId25" Type="http://schemas.openxmlformats.org/officeDocument/2006/relationships/hyperlink" Target="https://podminky.urs.cz/item/CS_URS_2025_02/971033341" TargetMode="External" /><Relationship Id="rId26" Type="http://schemas.openxmlformats.org/officeDocument/2006/relationships/hyperlink" Target="https://podminky.urs.cz/item/CS_URS_2025_02/971033351" TargetMode="External" /><Relationship Id="rId27" Type="http://schemas.openxmlformats.org/officeDocument/2006/relationships/hyperlink" Target="https://podminky.urs.cz/item/CS_URS_2025_02/971033361" TargetMode="External" /><Relationship Id="rId28" Type="http://schemas.openxmlformats.org/officeDocument/2006/relationships/hyperlink" Target="https://podminky.urs.cz/item/CS_URS_2025_02/971033371" TargetMode="External" /><Relationship Id="rId29" Type="http://schemas.openxmlformats.org/officeDocument/2006/relationships/hyperlink" Target="https://podminky.urs.cz/item/CS_URS_2025_02/973031335" TargetMode="External" /><Relationship Id="rId30" Type="http://schemas.openxmlformats.org/officeDocument/2006/relationships/hyperlink" Target="https://podminky.urs.cz/item/CS_URS_2025_02/977151111" TargetMode="External" /><Relationship Id="rId31" Type="http://schemas.openxmlformats.org/officeDocument/2006/relationships/hyperlink" Target="https://podminky.urs.cz/item/CS_URS_2025_02/977151113" TargetMode="External" /><Relationship Id="rId32" Type="http://schemas.openxmlformats.org/officeDocument/2006/relationships/hyperlink" Target="https://podminky.urs.cz/item/CS_URS_2025_02/977151114" TargetMode="External" /><Relationship Id="rId33" Type="http://schemas.openxmlformats.org/officeDocument/2006/relationships/hyperlink" Target="https://podminky.urs.cz/item/CS_URS_2025_02/993111111" TargetMode="External" /><Relationship Id="rId34" Type="http://schemas.openxmlformats.org/officeDocument/2006/relationships/hyperlink" Target="https://podminky.urs.cz/item/CS_URS_2025_02/993111119" TargetMode="External" /><Relationship Id="rId35" Type="http://schemas.openxmlformats.org/officeDocument/2006/relationships/hyperlink" Target="https://podminky.urs.cz/item/CS_URS_2025_02/997013213" TargetMode="External" /><Relationship Id="rId36" Type="http://schemas.openxmlformats.org/officeDocument/2006/relationships/hyperlink" Target="https://podminky.urs.cz/item/CS_URS_2025_02/997013501" TargetMode="External" /><Relationship Id="rId37" Type="http://schemas.openxmlformats.org/officeDocument/2006/relationships/hyperlink" Target="https://podminky.urs.cz/item/CS_URS_2025_02/997013509" TargetMode="External" /><Relationship Id="rId38" Type="http://schemas.openxmlformats.org/officeDocument/2006/relationships/hyperlink" Target="https://podminky.urs.cz/item/CS_URS_2025_02/997013871" TargetMode="External" /><Relationship Id="rId39" Type="http://schemas.openxmlformats.org/officeDocument/2006/relationships/hyperlink" Target="https://podminky.urs.cz/item/CS_URS_2025_02/998018002" TargetMode="External" /><Relationship Id="rId40" Type="http://schemas.openxmlformats.org/officeDocument/2006/relationships/hyperlink" Target="https://podminky.urs.cz/item/CS_URS_2025_02/721171905" TargetMode="External" /><Relationship Id="rId41" Type="http://schemas.openxmlformats.org/officeDocument/2006/relationships/hyperlink" Target="https://podminky.urs.cz/item/CS_URS_2025_02/721171912" TargetMode="External" /><Relationship Id="rId42" Type="http://schemas.openxmlformats.org/officeDocument/2006/relationships/hyperlink" Target="https://podminky.urs.cz/item/CS_URS_2025_02/721171915" TargetMode="External" /><Relationship Id="rId43" Type="http://schemas.openxmlformats.org/officeDocument/2006/relationships/hyperlink" Target="https://podminky.urs.cz/item/CS_URS_2025_02/721174041" TargetMode="External" /><Relationship Id="rId44" Type="http://schemas.openxmlformats.org/officeDocument/2006/relationships/hyperlink" Target="https://podminky.urs.cz/item/CS_URS_2025_02/721226511" TargetMode="External" /><Relationship Id="rId45" Type="http://schemas.openxmlformats.org/officeDocument/2006/relationships/hyperlink" Target="https://podminky.urs.cz/item/CS_URS_2025_02/721229111" TargetMode="External" /><Relationship Id="rId46" Type="http://schemas.openxmlformats.org/officeDocument/2006/relationships/hyperlink" Target="https://podminky.urs.cz/item/CS_URS_2025_02/721290111" TargetMode="External" /><Relationship Id="rId47" Type="http://schemas.openxmlformats.org/officeDocument/2006/relationships/hyperlink" Target="https://podminky.urs.cz/item/CS_URS_2025_02/722181232" TargetMode="External" /><Relationship Id="rId48" Type="http://schemas.openxmlformats.org/officeDocument/2006/relationships/hyperlink" Target="https://podminky.urs.cz/item/CS_URS_2025_02/998721312" TargetMode="External" /><Relationship Id="rId49" Type="http://schemas.openxmlformats.org/officeDocument/2006/relationships/hyperlink" Target="https://podminky.urs.cz/item/CS_URS_2025_02/722171913" TargetMode="External" /><Relationship Id="rId50" Type="http://schemas.openxmlformats.org/officeDocument/2006/relationships/hyperlink" Target="https://podminky.urs.cz/item/CS_URS_2025_02/722173913" TargetMode="External" /><Relationship Id="rId51" Type="http://schemas.openxmlformats.org/officeDocument/2006/relationships/hyperlink" Target="https://podminky.urs.cz/item/CS_URS_2025_02/722175022" TargetMode="External" /><Relationship Id="rId52" Type="http://schemas.openxmlformats.org/officeDocument/2006/relationships/hyperlink" Target="https://podminky.urs.cz/item/CS_URS_2025_02/722179191" TargetMode="External" /><Relationship Id="rId53" Type="http://schemas.openxmlformats.org/officeDocument/2006/relationships/hyperlink" Target="https://podminky.urs.cz/item/CS_URS_2025_02/722179192" TargetMode="External" /><Relationship Id="rId54" Type="http://schemas.openxmlformats.org/officeDocument/2006/relationships/hyperlink" Target="https://podminky.urs.cz/item/CS_URS_2025_02/722181251" TargetMode="External" /><Relationship Id="rId55" Type="http://schemas.openxmlformats.org/officeDocument/2006/relationships/hyperlink" Target="https://podminky.urs.cz/item/CS_URS_2025_02/722190401" TargetMode="External" /><Relationship Id="rId56" Type="http://schemas.openxmlformats.org/officeDocument/2006/relationships/hyperlink" Target="https://podminky.urs.cz/item/CS_URS_2025_02/722220239" TargetMode="External" /><Relationship Id="rId57" Type="http://schemas.openxmlformats.org/officeDocument/2006/relationships/hyperlink" Target="https://podminky.urs.cz/item/CS_URS_2025_02/722232044" TargetMode="External" /><Relationship Id="rId58" Type="http://schemas.openxmlformats.org/officeDocument/2006/relationships/hyperlink" Target="https://podminky.urs.cz/item/CS_URS_2025_02/722290234" TargetMode="External" /><Relationship Id="rId59" Type="http://schemas.openxmlformats.org/officeDocument/2006/relationships/hyperlink" Target="https://podminky.urs.cz/item/CS_URS_2025_02/722290246" TargetMode="External" /><Relationship Id="rId60" Type="http://schemas.openxmlformats.org/officeDocument/2006/relationships/hyperlink" Target="https://podminky.urs.cz/item/CS_URS_2025_02/998722122" TargetMode="External" /><Relationship Id="rId61" Type="http://schemas.openxmlformats.org/officeDocument/2006/relationships/hyperlink" Target="https://podminky.urs.cz/item/CS_URS_2025_02/732112242" TargetMode="External" /><Relationship Id="rId62" Type="http://schemas.openxmlformats.org/officeDocument/2006/relationships/hyperlink" Target="https://podminky.urs.cz/item/CS_URS_2025_02/732231121" TargetMode="External" /><Relationship Id="rId63" Type="http://schemas.openxmlformats.org/officeDocument/2006/relationships/hyperlink" Target="https://podminky.urs.cz/item/CS_URS_2025_02/732331621" TargetMode="External" /><Relationship Id="rId64" Type="http://schemas.openxmlformats.org/officeDocument/2006/relationships/hyperlink" Target="https://podminky.urs.cz/item/CS_URS_2025_02/732331772" TargetMode="External" /><Relationship Id="rId65" Type="http://schemas.openxmlformats.org/officeDocument/2006/relationships/hyperlink" Target="https://podminky.urs.cz/item/CS_URS_2025_02/732331777" TargetMode="External" /><Relationship Id="rId66" Type="http://schemas.openxmlformats.org/officeDocument/2006/relationships/hyperlink" Target="https://podminky.urs.cz/item/CS_URS_2025_02/732421202" TargetMode="External" /><Relationship Id="rId67" Type="http://schemas.openxmlformats.org/officeDocument/2006/relationships/hyperlink" Target="https://podminky.urs.cz/item/CS_URS_2025_02/732421203" TargetMode="External" /><Relationship Id="rId68" Type="http://schemas.openxmlformats.org/officeDocument/2006/relationships/hyperlink" Target="https://podminky.urs.cz/item/CS_URS_2025_02/998732312" TargetMode="External" /><Relationship Id="rId69" Type="http://schemas.openxmlformats.org/officeDocument/2006/relationships/hyperlink" Target="https://podminky.urs.cz/item/CS_URS_2025_02/733222102" TargetMode="External" /><Relationship Id="rId70" Type="http://schemas.openxmlformats.org/officeDocument/2006/relationships/hyperlink" Target="https://podminky.urs.cz/item/CS_URS_2025_02/733222103" TargetMode="External" /><Relationship Id="rId71" Type="http://schemas.openxmlformats.org/officeDocument/2006/relationships/hyperlink" Target="https://podminky.urs.cz/item/CS_URS_2025_02/733222104" TargetMode="External" /><Relationship Id="rId72" Type="http://schemas.openxmlformats.org/officeDocument/2006/relationships/hyperlink" Target="https://podminky.urs.cz/item/CS_URS_2025_02/733223205" TargetMode="External" /><Relationship Id="rId73" Type="http://schemas.openxmlformats.org/officeDocument/2006/relationships/hyperlink" Target="https://podminky.urs.cz/item/CS_URS_2025_02/733223206" TargetMode="External" /><Relationship Id="rId74" Type="http://schemas.openxmlformats.org/officeDocument/2006/relationships/hyperlink" Target="https://podminky.urs.cz/item/CS_URS_2025_02/733223207" TargetMode="External" /><Relationship Id="rId75" Type="http://schemas.openxmlformats.org/officeDocument/2006/relationships/hyperlink" Target="https://podminky.urs.cz/item/CS_URS_2025_02/733291101" TargetMode="External" /><Relationship Id="rId76" Type="http://schemas.openxmlformats.org/officeDocument/2006/relationships/hyperlink" Target="https://podminky.urs.cz/item/CS_URS_2025_02/733291102" TargetMode="External" /><Relationship Id="rId77" Type="http://schemas.openxmlformats.org/officeDocument/2006/relationships/hyperlink" Target="https://podminky.urs.cz/item/CS_URS_2025_02/733811231" TargetMode="External" /><Relationship Id="rId78" Type="http://schemas.openxmlformats.org/officeDocument/2006/relationships/hyperlink" Target="https://podminky.urs.cz/item/CS_URS_2025_02/733811232" TargetMode="External" /><Relationship Id="rId79" Type="http://schemas.openxmlformats.org/officeDocument/2006/relationships/hyperlink" Target="https://podminky.urs.cz/item/CS_URS_2025_02/998733122" TargetMode="External" /><Relationship Id="rId80" Type="http://schemas.openxmlformats.org/officeDocument/2006/relationships/hyperlink" Target="https://podminky.urs.cz/item/CS_URS_2025_02/734209103" TargetMode="External" /><Relationship Id="rId81" Type="http://schemas.openxmlformats.org/officeDocument/2006/relationships/hyperlink" Target="https://podminky.urs.cz/item/CS_URS_2025_02/734209113" TargetMode="External" /><Relationship Id="rId82" Type="http://schemas.openxmlformats.org/officeDocument/2006/relationships/hyperlink" Target="https://podminky.urs.cz/item/CS_URS_2025_02/734209113" TargetMode="External" /><Relationship Id="rId83" Type="http://schemas.openxmlformats.org/officeDocument/2006/relationships/hyperlink" Target="https://podminky.urs.cz/item/CS_URS_2025_02/734209115" TargetMode="External" /><Relationship Id="rId84" Type="http://schemas.openxmlformats.org/officeDocument/2006/relationships/hyperlink" Target="https://podminky.urs.cz/item/CS_URS_2025_02/734211120" TargetMode="External" /><Relationship Id="rId85" Type="http://schemas.openxmlformats.org/officeDocument/2006/relationships/hyperlink" Target="https://podminky.urs.cz/item/CS_URS_2025_02/734220124" TargetMode="External" /><Relationship Id="rId86" Type="http://schemas.openxmlformats.org/officeDocument/2006/relationships/hyperlink" Target="https://podminky.urs.cz/item/CS_URS_2025_02/734221682" TargetMode="External" /><Relationship Id="rId87" Type="http://schemas.openxmlformats.org/officeDocument/2006/relationships/hyperlink" Target="https://podminky.urs.cz/item/CS_URS_2025_02/734242416" TargetMode="External" /><Relationship Id="rId88" Type="http://schemas.openxmlformats.org/officeDocument/2006/relationships/hyperlink" Target="https://podminky.urs.cz/item/CS_URS_2025_02/734261406" TargetMode="External" /><Relationship Id="rId89" Type="http://schemas.openxmlformats.org/officeDocument/2006/relationships/hyperlink" Target="https://podminky.urs.cz/item/CS_URS_2025_02/734291123" TargetMode="External" /><Relationship Id="rId90" Type="http://schemas.openxmlformats.org/officeDocument/2006/relationships/hyperlink" Target="https://podminky.urs.cz/item/CS_URS_2025_02/734291255" TargetMode="External" /><Relationship Id="rId91" Type="http://schemas.openxmlformats.org/officeDocument/2006/relationships/hyperlink" Target="https://podminky.urs.cz/item/CS_URS_2025_02/734291256" TargetMode="External" /><Relationship Id="rId92" Type="http://schemas.openxmlformats.org/officeDocument/2006/relationships/hyperlink" Target="https://podminky.urs.cz/item/CS_URS_2025_02/734291257" TargetMode="External" /><Relationship Id="rId93" Type="http://schemas.openxmlformats.org/officeDocument/2006/relationships/hyperlink" Target="https://podminky.urs.cz/item/CS_URS_2025_02/734292715" TargetMode="External" /><Relationship Id="rId94" Type="http://schemas.openxmlformats.org/officeDocument/2006/relationships/hyperlink" Target="https://podminky.urs.cz/item/CS_URS_2025_02/734292716" TargetMode="External" /><Relationship Id="rId95" Type="http://schemas.openxmlformats.org/officeDocument/2006/relationships/hyperlink" Target="https://podminky.urs.cz/item/CS_URS_2025_02/734292717" TargetMode="External" /><Relationship Id="rId96" Type="http://schemas.openxmlformats.org/officeDocument/2006/relationships/hyperlink" Target="https://podminky.urs.cz/item/CS_URS_2025_02/734295024" TargetMode="External" /><Relationship Id="rId97" Type="http://schemas.openxmlformats.org/officeDocument/2006/relationships/hyperlink" Target="https://podminky.urs.cz/item/CS_URS_2025_02/998734122" TargetMode="External" /><Relationship Id="rId98" Type="http://schemas.openxmlformats.org/officeDocument/2006/relationships/hyperlink" Target="https://podminky.urs.cz/item/CS_URS_2025_02/735152473" TargetMode="External" /><Relationship Id="rId99" Type="http://schemas.openxmlformats.org/officeDocument/2006/relationships/hyperlink" Target="https://podminky.urs.cz/item/CS_URS_2025_02/735152477" TargetMode="External" /><Relationship Id="rId100" Type="http://schemas.openxmlformats.org/officeDocument/2006/relationships/hyperlink" Target="https://podminky.urs.cz/item/CS_URS_2025_02/735152575" TargetMode="External" /><Relationship Id="rId101" Type="http://schemas.openxmlformats.org/officeDocument/2006/relationships/hyperlink" Target="https://podminky.urs.cz/item/CS_URS_2025_02/735152577" TargetMode="External" /><Relationship Id="rId102" Type="http://schemas.openxmlformats.org/officeDocument/2006/relationships/hyperlink" Target="https://podminky.urs.cz/item/CS_URS_2025_02/735152580" TargetMode="External" /><Relationship Id="rId103" Type="http://schemas.openxmlformats.org/officeDocument/2006/relationships/hyperlink" Target="https://podminky.urs.cz/item/CS_URS_2025_02/735152675" TargetMode="External" /><Relationship Id="rId104" Type="http://schemas.openxmlformats.org/officeDocument/2006/relationships/hyperlink" Target="https://podminky.urs.cz/item/CS_URS_2025_02/735152677" TargetMode="External" /><Relationship Id="rId105" Type="http://schemas.openxmlformats.org/officeDocument/2006/relationships/hyperlink" Target="https://podminky.urs.cz/item/CS_URS_2025_02/735152678" TargetMode="External" /><Relationship Id="rId106" Type="http://schemas.openxmlformats.org/officeDocument/2006/relationships/hyperlink" Target="https://podminky.urs.cz/item/CS_URS_2025_02/735152679" TargetMode="External" /><Relationship Id="rId107" Type="http://schemas.openxmlformats.org/officeDocument/2006/relationships/hyperlink" Target="https://podminky.urs.cz/item/CS_URS_2025_02/735152680" TargetMode="External" /><Relationship Id="rId108" Type="http://schemas.openxmlformats.org/officeDocument/2006/relationships/hyperlink" Target="https://podminky.urs.cz/item/CS_URS_2025_02/735152681" TargetMode="External" /><Relationship Id="rId109" Type="http://schemas.openxmlformats.org/officeDocument/2006/relationships/hyperlink" Target="https://podminky.urs.cz/item/CS_URS_2025_02/735152683" TargetMode="External" /><Relationship Id="rId110" Type="http://schemas.openxmlformats.org/officeDocument/2006/relationships/hyperlink" Target="https://podminky.urs.cz/item/CS_URS_2025_02/735152697" TargetMode="External" /><Relationship Id="rId111" Type="http://schemas.openxmlformats.org/officeDocument/2006/relationships/hyperlink" Target="https://podminky.urs.cz/item/CS_URS_2025_02/735152700" TargetMode="External" /><Relationship Id="rId112" Type="http://schemas.openxmlformats.org/officeDocument/2006/relationships/hyperlink" Target="https://podminky.urs.cz/item/CS_URS_2025_02/735159340" TargetMode="External" /><Relationship Id="rId113" Type="http://schemas.openxmlformats.org/officeDocument/2006/relationships/hyperlink" Target="https://podminky.urs.cz/item/CS_URS_2025_02/998735122" TargetMode="External" /><Relationship Id="rId114" Type="http://schemas.openxmlformats.org/officeDocument/2006/relationships/hyperlink" Target="https://podminky.urs.cz/item/CS_URS_2025_02/741124603" TargetMode="External" /><Relationship Id="rId115" Type="http://schemas.openxmlformats.org/officeDocument/2006/relationships/hyperlink" Target="https://podminky.urs.cz/item/CS_URS_2025_02/741810001" TargetMode="External" /><Relationship Id="rId116" Type="http://schemas.openxmlformats.org/officeDocument/2006/relationships/hyperlink" Target="https://podminky.urs.cz/item/CS_URS_2025_02/998741122" TargetMode="External" /><Relationship Id="rId117" Type="http://schemas.openxmlformats.org/officeDocument/2006/relationships/hyperlink" Target="https://podminky.urs.cz/item/CS_URS_2025_02/767995115" TargetMode="External" /><Relationship Id="rId118" Type="http://schemas.openxmlformats.org/officeDocument/2006/relationships/hyperlink" Target="https://podminky.urs.cz/item/CS_URS_2025_02/998767122" TargetMode="External" /><Relationship Id="rId119" Type="http://schemas.openxmlformats.org/officeDocument/2006/relationships/hyperlink" Target="https://podminky.urs.cz/item/CS_URS_2025_02/HZS2132" TargetMode="External" /><Relationship Id="rId120" Type="http://schemas.openxmlformats.org/officeDocument/2006/relationships/hyperlink" Target="https://podminky.urs.cz/item/CS_URS_2025_02/783301311" TargetMode="External" /><Relationship Id="rId121" Type="http://schemas.openxmlformats.org/officeDocument/2006/relationships/hyperlink" Target="https://podminky.urs.cz/item/CS_URS_2025_02/783301401" TargetMode="External" /><Relationship Id="rId122" Type="http://schemas.openxmlformats.org/officeDocument/2006/relationships/hyperlink" Target="https://podminky.urs.cz/item/CS_URS_2025_02/783314201" TargetMode="External" /><Relationship Id="rId123" Type="http://schemas.openxmlformats.org/officeDocument/2006/relationships/hyperlink" Target="https://podminky.urs.cz/item/CS_URS_2025_02/783315101" TargetMode="External" /><Relationship Id="rId124" Type="http://schemas.openxmlformats.org/officeDocument/2006/relationships/hyperlink" Target="https://podminky.urs.cz/item/CS_URS_2025_02/783317101" TargetMode="External" /><Relationship Id="rId125" Type="http://schemas.openxmlformats.org/officeDocument/2006/relationships/hyperlink" Target="https://podminky.urs.cz/item/CS_URS_2025_02/784111001" TargetMode="External" /><Relationship Id="rId126" Type="http://schemas.openxmlformats.org/officeDocument/2006/relationships/hyperlink" Target="https://podminky.urs.cz/item/CS_URS_2025_02/784181121" TargetMode="External" /><Relationship Id="rId127" Type="http://schemas.openxmlformats.org/officeDocument/2006/relationships/hyperlink" Target="https://podminky.urs.cz/item/CS_URS_2025_02/784211111" TargetMode="External" /><Relationship Id="rId128" Type="http://schemas.openxmlformats.org/officeDocument/2006/relationships/hyperlink" Target="https://podminky.urs.cz/item/CS_URS_2025_02/HZS1301" TargetMode="External" /><Relationship Id="rId129" Type="http://schemas.openxmlformats.org/officeDocument/2006/relationships/hyperlink" Target="https://podminky.urs.cz/item/CS_URS_2025_02/HZS2222" TargetMode="External" /><Relationship Id="rId130" Type="http://schemas.openxmlformats.org/officeDocument/2006/relationships/hyperlink" Target="https://podminky.urs.cz/item/CS_URS_2025_02/HZS2232" TargetMode="External" /><Relationship Id="rId1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73031324" TargetMode="External" /><Relationship Id="rId2" Type="http://schemas.openxmlformats.org/officeDocument/2006/relationships/hyperlink" Target="https://podminky.urs.cz/item/CS_URS_2025_02/973032616" TargetMode="External" /><Relationship Id="rId3" Type="http://schemas.openxmlformats.org/officeDocument/2006/relationships/hyperlink" Target="https://podminky.urs.cz/item/CS_URS_2025_02/974032123" TargetMode="External" /><Relationship Id="rId4" Type="http://schemas.openxmlformats.org/officeDocument/2006/relationships/hyperlink" Target="https://podminky.urs.cz/item/CS_URS_2025_02/977151115" TargetMode="External" /><Relationship Id="rId5" Type="http://schemas.openxmlformats.org/officeDocument/2006/relationships/hyperlink" Target="https://podminky.urs.cz/item/CS_URS_2025_02/997013213" TargetMode="External" /><Relationship Id="rId6" Type="http://schemas.openxmlformats.org/officeDocument/2006/relationships/hyperlink" Target="https://podminky.urs.cz/item/CS_URS_2025_02/997013501" TargetMode="External" /><Relationship Id="rId7" Type="http://schemas.openxmlformats.org/officeDocument/2006/relationships/hyperlink" Target="https://podminky.urs.cz/item/CS_URS_2025_02/997013509" TargetMode="External" /><Relationship Id="rId8" Type="http://schemas.openxmlformats.org/officeDocument/2006/relationships/hyperlink" Target="https://podminky.urs.cz/item/CS_URS_2025_02/997013871" TargetMode="External" /><Relationship Id="rId9" Type="http://schemas.openxmlformats.org/officeDocument/2006/relationships/hyperlink" Target="https://podminky.urs.cz/item/CS_URS_2025_02/998018002" TargetMode="External" /><Relationship Id="rId10" Type="http://schemas.openxmlformats.org/officeDocument/2006/relationships/hyperlink" Target="https://podminky.urs.cz/item/CS_URS_2025_02/741110001" TargetMode="External" /><Relationship Id="rId11" Type="http://schemas.openxmlformats.org/officeDocument/2006/relationships/hyperlink" Target="https://podminky.urs.cz/item/CS_URS_2025_02/741120001" TargetMode="External" /><Relationship Id="rId12" Type="http://schemas.openxmlformats.org/officeDocument/2006/relationships/hyperlink" Target="https://podminky.urs.cz/item/CS_URS_2025_02/741120003" TargetMode="External" /><Relationship Id="rId13" Type="http://schemas.openxmlformats.org/officeDocument/2006/relationships/hyperlink" Target="https://podminky.urs.cz/item/CS_URS_2025_02/741122015" TargetMode="External" /><Relationship Id="rId14" Type="http://schemas.openxmlformats.org/officeDocument/2006/relationships/hyperlink" Target="https://podminky.urs.cz/item/CS_URS_2025_02/741122016" TargetMode="External" /><Relationship Id="rId15" Type="http://schemas.openxmlformats.org/officeDocument/2006/relationships/hyperlink" Target="https://podminky.urs.cz/item/CS_URS_2025_02/741122032" TargetMode="External" /><Relationship Id="rId16" Type="http://schemas.openxmlformats.org/officeDocument/2006/relationships/hyperlink" Target="https://podminky.urs.cz/item/CS_URS_2025_02/741122034" TargetMode="External" /><Relationship Id="rId17" Type="http://schemas.openxmlformats.org/officeDocument/2006/relationships/hyperlink" Target="https://podminky.urs.cz/item/CS_URS_2025_02/741130001" TargetMode="External" /><Relationship Id="rId18" Type="http://schemas.openxmlformats.org/officeDocument/2006/relationships/hyperlink" Target="https://podminky.urs.cz/item/CS_URS_2025_02/741130003" TargetMode="External" /><Relationship Id="rId19" Type="http://schemas.openxmlformats.org/officeDocument/2006/relationships/hyperlink" Target="https://podminky.urs.cz/item/CS_URS_2025_02/741130007" TargetMode="External" /><Relationship Id="rId20" Type="http://schemas.openxmlformats.org/officeDocument/2006/relationships/hyperlink" Target="https://podminky.urs.cz/item/CS_URS_2025_02/741130021" TargetMode="External" /><Relationship Id="rId21" Type="http://schemas.openxmlformats.org/officeDocument/2006/relationships/hyperlink" Target="https://podminky.urs.cz/item/CS_URS_2025_02/741130022" TargetMode="External" /><Relationship Id="rId22" Type="http://schemas.openxmlformats.org/officeDocument/2006/relationships/hyperlink" Target="https://podminky.urs.cz/item/CS_URS_2025_02/741210003" TargetMode="External" /><Relationship Id="rId23" Type="http://schemas.openxmlformats.org/officeDocument/2006/relationships/hyperlink" Target="https://podminky.urs.cz/item/CS_URS_2025_02/741320183" TargetMode="External" /><Relationship Id="rId24" Type="http://schemas.openxmlformats.org/officeDocument/2006/relationships/hyperlink" Target="https://podminky.urs.cz/item/CS_URS_2025_02/741450001" TargetMode="External" /><Relationship Id="rId25" Type="http://schemas.openxmlformats.org/officeDocument/2006/relationships/hyperlink" Target="https://podminky.urs.cz/item/CS_URS_2025_02/741810002" TargetMode="External" /><Relationship Id="rId26" Type="http://schemas.openxmlformats.org/officeDocument/2006/relationships/hyperlink" Target="https://podminky.urs.cz/item/CS_URS_2025_02/741910412" TargetMode="External" /><Relationship Id="rId27" Type="http://schemas.openxmlformats.org/officeDocument/2006/relationships/hyperlink" Target="https://podminky.urs.cz/item/CS_URS_2025_02/741920111" TargetMode="External" /><Relationship Id="rId28" Type="http://schemas.openxmlformats.org/officeDocument/2006/relationships/hyperlink" Target="https://podminky.urs.cz/item/CS_URS_2025_02/741920113" TargetMode="External" /><Relationship Id="rId29" Type="http://schemas.openxmlformats.org/officeDocument/2006/relationships/hyperlink" Target="https://podminky.urs.cz/item/CS_URS_2025_02/998741312" TargetMode="External" /><Relationship Id="rId30" Type="http://schemas.openxmlformats.org/officeDocument/2006/relationships/hyperlink" Target="https://podminky.urs.cz/item/CS_URS_2025_02/HZS2231" TargetMode="External" /><Relationship Id="rId31" Type="http://schemas.openxmlformats.org/officeDocument/2006/relationships/hyperlink" Target="https://podminky.urs.cz/item/CS_URS_2025_02/HZS2232" TargetMode="External" /><Relationship Id="rId32" Type="http://schemas.openxmlformats.org/officeDocument/2006/relationships/hyperlink" Target="https://podminky.urs.cz/item/CS_URS_2025_02/HZS4211" TargetMode="External" /><Relationship Id="rId3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2164000" TargetMode="External" /><Relationship Id="rId2" Type="http://schemas.openxmlformats.org/officeDocument/2006/relationships/hyperlink" Target="https://podminky.urs.cz/item/CS_URS_2025_02/013254000" TargetMode="External" /><Relationship Id="rId3" Type="http://schemas.openxmlformats.org/officeDocument/2006/relationships/hyperlink" Target="https://podminky.urs.cz/item/CS_URS_2025_02/020001000" TargetMode="External" /><Relationship Id="rId4" Type="http://schemas.openxmlformats.org/officeDocument/2006/relationships/hyperlink" Target="https://podminky.urs.cz/item/CS_URS_2025_02/030001000" TargetMode="External" /><Relationship Id="rId5" Type="http://schemas.openxmlformats.org/officeDocument/2006/relationships/hyperlink" Target="https://podminky.urs.cz/item/CS_URS_2025_02/033103000" TargetMode="External" /><Relationship Id="rId6" Type="http://schemas.openxmlformats.org/officeDocument/2006/relationships/hyperlink" Target="https://podminky.urs.cz/item/CS_URS_2025_02/041103000" TargetMode="External" /><Relationship Id="rId7" Type="http://schemas.openxmlformats.org/officeDocument/2006/relationships/hyperlink" Target="https://podminky.urs.cz/item/CS_URS_2025_02/043002000" TargetMode="External" /><Relationship Id="rId8" Type="http://schemas.openxmlformats.org/officeDocument/2006/relationships/hyperlink" Target="https://podminky.urs.cz/item/CS_URS_2025_02/045002000" TargetMode="External" /><Relationship Id="rId9" Type="http://schemas.openxmlformats.org/officeDocument/2006/relationships/hyperlink" Target="https://podminky.urs.cz/item/CS_URS_2025_02/072002000" TargetMode="External" /><Relationship Id="rId10" Type="http://schemas.openxmlformats.org/officeDocument/2006/relationships/hyperlink" Target="https://podminky.urs.cz/item/CS_URS_2025_02/073002000" TargetMode="External" /><Relationship Id="rId11" Type="http://schemas.openxmlformats.org/officeDocument/2006/relationships/hyperlink" Target="https://podminky.urs.cz/item/CS_URS_2025_02/081002000" TargetMode="External" /><Relationship Id="rId1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2025-088-rev1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Realizace úspor energie Mateřská škola Žebrák – Výměna zdroje a otopné soustavy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K.Ú. Žebrák, Hradní 68, 267 53 Žebrák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10. 10. 2025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Žebrák,Náměstí 1, 267 53 Žebrák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Projektos s.r.o.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'1 - UT'!J30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'1 - UT'!P102</f>
        <v>0</v>
      </c>
      <c r="AV55" s="123">
        <f>'1 - UT'!J33</f>
        <v>0</v>
      </c>
      <c r="AW55" s="123">
        <f>'1 - UT'!J34</f>
        <v>0</v>
      </c>
      <c r="AX55" s="123">
        <f>'1 - UT'!J35</f>
        <v>0</v>
      </c>
      <c r="AY55" s="123">
        <f>'1 - UT'!J36</f>
        <v>0</v>
      </c>
      <c r="AZ55" s="123">
        <f>'1 - UT'!F33</f>
        <v>0</v>
      </c>
      <c r="BA55" s="123">
        <f>'1 - UT'!F34</f>
        <v>0</v>
      </c>
      <c r="BB55" s="123">
        <f>'1 - UT'!F35</f>
        <v>0</v>
      </c>
      <c r="BC55" s="123">
        <f>'1 - UT'!F36</f>
        <v>0</v>
      </c>
      <c r="BD55" s="125">
        <f>'1 - UT'!F37</f>
        <v>0</v>
      </c>
      <c r="BE55" s="7"/>
      <c r="BT55" s="126" t="s">
        <v>77</v>
      </c>
      <c r="BV55" s="126" t="s">
        <v>74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7" customFormat="1" ht="16.5" customHeight="1">
      <c r="A56" s="114" t="s">
        <v>76</v>
      </c>
      <c r="B56" s="115"/>
      <c r="C56" s="116"/>
      <c r="D56" s="117" t="s">
        <v>81</v>
      </c>
      <c r="E56" s="117"/>
      <c r="F56" s="117"/>
      <c r="G56" s="117"/>
      <c r="H56" s="117"/>
      <c r="I56" s="118"/>
      <c r="J56" s="117" t="s">
        <v>82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'2 - Elektroinstalace'!J30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'2 - Elektroinstalace'!P86</f>
        <v>0</v>
      </c>
      <c r="AV56" s="123">
        <f>'2 - Elektroinstalace'!J33</f>
        <v>0</v>
      </c>
      <c r="AW56" s="123">
        <f>'2 - Elektroinstalace'!J34</f>
        <v>0</v>
      </c>
      <c r="AX56" s="123">
        <f>'2 - Elektroinstalace'!J35</f>
        <v>0</v>
      </c>
      <c r="AY56" s="123">
        <f>'2 - Elektroinstalace'!J36</f>
        <v>0</v>
      </c>
      <c r="AZ56" s="123">
        <f>'2 - Elektroinstalace'!F33</f>
        <v>0</v>
      </c>
      <c r="BA56" s="123">
        <f>'2 - Elektroinstalace'!F34</f>
        <v>0</v>
      </c>
      <c r="BB56" s="123">
        <f>'2 - Elektroinstalace'!F35</f>
        <v>0</v>
      </c>
      <c r="BC56" s="123">
        <f>'2 - Elektroinstalace'!F36</f>
        <v>0</v>
      </c>
      <c r="BD56" s="125">
        <f>'2 - Elektroinstalace'!F37</f>
        <v>0</v>
      </c>
      <c r="BE56" s="7"/>
      <c r="BT56" s="126" t="s">
        <v>77</v>
      </c>
      <c r="BV56" s="126" t="s">
        <v>74</v>
      </c>
      <c r="BW56" s="126" t="s">
        <v>83</v>
      </c>
      <c r="BX56" s="126" t="s">
        <v>5</v>
      </c>
      <c r="CL56" s="126" t="s">
        <v>19</v>
      </c>
      <c r="CM56" s="126" t="s">
        <v>81</v>
      </c>
    </row>
    <row r="57" s="7" customFormat="1" ht="16.5" customHeight="1">
      <c r="A57" s="114" t="s">
        <v>76</v>
      </c>
      <c r="B57" s="115"/>
      <c r="C57" s="116"/>
      <c r="D57" s="117" t="s">
        <v>84</v>
      </c>
      <c r="E57" s="117"/>
      <c r="F57" s="117"/>
      <c r="G57" s="117"/>
      <c r="H57" s="117"/>
      <c r="I57" s="118"/>
      <c r="J57" s="117" t="s">
        <v>84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'VRN - VRN'!J30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7">
        <v>0</v>
      </c>
      <c r="AT57" s="128">
        <f>ROUND(SUM(AV57:AW57),2)</f>
        <v>0</v>
      </c>
      <c r="AU57" s="129">
        <f>'VRN - VRN'!P86</f>
        <v>0</v>
      </c>
      <c r="AV57" s="128">
        <f>'VRN - VRN'!J33</f>
        <v>0</v>
      </c>
      <c r="AW57" s="128">
        <f>'VRN - VRN'!J34</f>
        <v>0</v>
      </c>
      <c r="AX57" s="128">
        <f>'VRN - VRN'!J35</f>
        <v>0</v>
      </c>
      <c r="AY57" s="128">
        <f>'VRN - VRN'!J36</f>
        <v>0</v>
      </c>
      <c r="AZ57" s="128">
        <f>'VRN - VRN'!F33</f>
        <v>0</v>
      </c>
      <c r="BA57" s="128">
        <f>'VRN - VRN'!F34</f>
        <v>0</v>
      </c>
      <c r="BB57" s="128">
        <f>'VRN - VRN'!F35</f>
        <v>0</v>
      </c>
      <c r="BC57" s="128">
        <f>'VRN - VRN'!F36</f>
        <v>0</v>
      </c>
      <c r="BD57" s="130">
        <f>'VRN - VRN'!F37</f>
        <v>0</v>
      </c>
      <c r="BE57" s="7"/>
      <c r="BT57" s="126" t="s">
        <v>77</v>
      </c>
      <c r="BV57" s="126" t="s">
        <v>74</v>
      </c>
      <c r="BW57" s="126" t="s">
        <v>85</v>
      </c>
      <c r="BX57" s="126" t="s">
        <v>5</v>
      </c>
      <c r="CL57" s="126" t="s">
        <v>19</v>
      </c>
      <c r="CM57" s="126" t="s">
        <v>81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2WXbh8sIerLCpjEZHT0ENp1RDvsuqMvE/7cCg4Zx/4DbGFdqMMqjvD3650vvJq4ilolgZr2j3G254Xa0tZU/iw==" hashValue="0njgvPp8CeuKxMALfQCpM8cf+zCy3TfuGi/dHEK+ZwVxbo+ELmZ/KZRY1BNrGTKOd0hc+i+1bC6//hmo64NfPQ==" algorithmName="SHA-512" password="CB6D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UT'!C2" display="/"/>
    <hyperlink ref="A56" location="'2 - Elektroinstalace'!C2" display="/"/>
    <hyperlink ref="A57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81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Realizace úspor energie Mateřská škola Žebrák – Výměna zdroje a otopné soustavy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10. 10. 2025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ROUND(J102,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ROUND((SUM(BE102:BE695)),  2)</f>
        <v>0</v>
      </c>
      <c r="G33" s="41"/>
      <c r="H33" s="41"/>
      <c r="I33" s="151">
        <v>0.20999999999999999</v>
      </c>
      <c r="J33" s="150">
        <f>ROUND(((SUM(BE102:BE695))*I33),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ROUND((SUM(BF102:BF695)),  2)</f>
        <v>0</v>
      </c>
      <c r="G34" s="41"/>
      <c r="H34" s="41"/>
      <c r="I34" s="151">
        <v>0.12</v>
      </c>
      <c r="J34" s="150">
        <f>ROUND(((SUM(BF102:BF695))*I34),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ROUND((SUM(BG102:BG695)),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ROUND((SUM(BH102:BH695)),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ROUND((SUM(BI102:BI695)),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Realizace úspor energie Mateřská škola Žebrák – Výměna zdroje a otopné soustavy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1 - UT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K.Ú. Žebrák, Hradní 68, 267 53 Žebrák </v>
      </c>
      <c r="G52" s="43"/>
      <c r="H52" s="43"/>
      <c r="I52" s="35" t="s">
        <v>23</v>
      </c>
      <c r="J52" s="75" t="str">
        <f>IF(J12="","",J12)</f>
        <v>10. 10. 2025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Žebrák,Náměstí 1, 267 53 Žebrák</v>
      </c>
      <c r="G54" s="43"/>
      <c r="H54" s="43"/>
      <c r="I54" s="35" t="s">
        <v>31</v>
      </c>
      <c r="J54" s="39" t="str">
        <f>E21</f>
        <v>Projektos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J102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93</v>
      </c>
      <c r="E60" s="171"/>
      <c r="F60" s="171"/>
      <c r="G60" s="171"/>
      <c r="H60" s="171"/>
      <c r="I60" s="171"/>
      <c r="J60" s="172">
        <f>J103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94</v>
      </c>
      <c r="E61" s="177"/>
      <c r="F61" s="177"/>
      <c r="G61" s="177"/>
      <c r="H61" s="177"/>
      <c r="I61" s="177"/>
      <c r="J61" s="178">
        <f>J104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95</v>
      </c>
      <c r="E62" s="177"/>
      <c r="F62" s="177"/>
      <c r="G62" s="177"/>
      <c r="H62" s="177"/>
      <c r="I62" s="177"/>
      <c r="J62" s="178">
        <f>J128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96</v>
      </c>
      <c r="E63" s="177"/>
      <c r="F63" s="177"/>
      <c r="G63" s="177"/>
      <c r="H63" s="177"/>
      <c r="I63" s="177"/>
      <c r="J63" s="178">
        <f>J149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97</v>
      </c>
      <c r="E64" s="177"/>
      <c r="F64" s="177"/>
      <c r="G64" s="177"/>
      <c r="H64" s="177"/>
      <c r="I64" s="177"/>
      <c r="J64" s="178">
        <f>J153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98</v>
      </c>
      <c r="E65" s="177"/>
      <c r="F65" s="177"/>
      <c r="G65" s="177"/>
      <c r="H65" s="177"/>
      <c r="I65" s="177"/>
      <c r="J65" s="178">
        <f>J182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99</v>
      </c>
      <c r="E66" s="177"/>
      <c r="F66" s="177"/>
      <c r="G66" s="177"/>
      <c r="H66" s="177"/>
      <c r="I66" s="177"/>
      <c r="J66" s="178">
        <f>J290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100</v>
      </c>
      <c r="E67" s="177"/>
      <c r="F67" s="177"/>
      <c r="G67" s="177"/>
      <c r="H67" s="177"/>
      <c r="I67" s="177"/>
      <c r="J67" s="178">
        <f>J304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101</v>
      </c>
      <c r="E68" s="171"/>
      <c r="F68" s="171"/>
      <c r="G68" s="171"/>
      <c r="H68" s="171"/>
      <c r="I68" s="171"/>
      <c r="J68" s="172">
        <f>J308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102</v>
      </c>
      <c r="E69" s="177"/>
      <c r="F69" s="177"/>
      <c r="G69" s="177"/>
      <c r="H69" s="177"/>
      <c r="I69" s="177"/>
      <c r="J69" s="178">
        <f>J309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103</v>
      </c>
      <c r="E70" s="177"/>
      <c r="F70" s="177"/>
      <c r="G70" s="177"/>
      <c r="H70" s="177"/>
      <c r="I70" s="177"/>
      <c r="J70" s="178">
        <f>J345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104</v>
      </c>
      <c r="E71" s="177"/>
      <c r="F71" s="177"/>
      <c r="G71" s="177"/>
      <c r="H71" s="177"/>
      <c r="I71" s="177"/>
      <c r="J71" s="178">
        <f>J386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105</v>
      </c>
      <c r="E72" s="177"/>
      <c r="F72" s="177"/>
      <c r="G72" s="177"/>
      <c r="H72" s="177"/>
      <c r="I72" s="177"/>
      <c r="J72" s="178">
        <f>J389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106</v>
      </c>
      <c r="E73" s="177"/>
      <c r="F73" s="177"/>
      <c r="G73" s="177"/>
      <c r="H73" s="177"/>
      <c r="I73" s="177"/>
      <c r="J73" s="178">
        <f>J432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107</v>
      </c>
      <c r="E74" s="177"/>
      <c r="F74" s="177"/>
      <c r="G74" s="177"/>
      <c r="H74" s="177"/>
      <c r="I74" s="177"/>
      <c r="J74" s="178">
        <f>J470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108</v>
      </c>
      <c r="E75" s="177"/>
      <c r="F75" s="177"/>
      <c r="G75" s="177"/>
      <c r="H75" s="177"/>
      <c r="I75" s="177"/>
      <c r="J75" s="178">
        <f>J533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109</v>
      </c>
      <c r="E76" s="177"/>
      <c r="F76" s="177"/>
      <c r="G76" s="177"/>
      <c r="H76" s="177"/>
      <c r="I76" s="177"/>
      <c r="J76" s="178">
        <f>J584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110</v>
      </c>
      <c r="E77" s="177"/>
      <c r="F77" s="177"/>
      <c r="G77" s="177"/>
      <c r="H77" s="177"/>
      <c r="I77" s="177"/>
      <c r="J77" s="178">
        <f>J599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111</v>
      </c>
      <c r="E78" s="177"/>
      <c r="F78" s="177"/>
      <c r="G78" s="177"/>
      <c r="H78" s="177"/>
      <c r="I78" s="177"/>
      <c r="J78" s="178">
        <f>J633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112</v>
      </c>
      <c r="E79" s="177"/>
      <c r="F79" s="177"/>
      <c r="G79" s="177"/>
      <c r="H79" s="177"/>
      <c r="I79" s="177"/>
      <c r="J79" s="178">
        <f>J656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68"/>
      <c r="C80" s="169"/>
      <c r="D80" s="170" t="s">
        <v>113</v>
      </c>
      <c r="E80" s="171"/>
      <c r="F80" s="171"/>
      <c r="G80" s="171"/>
      <c r="H80" s="171"/>
      <c r="I80" s="171"/>
      <c r="J80" s="172">
        <f>J668</f>
        <v>0</v>
      </c>
      <c r="K80" s="169"/>
      <c r="L80" s="173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68"/>
      <c r="C81" s="169"/>
      <c r="D81" s="170" t="s">
        <v>114</v>
      </c>
      <c r="E81" s="171"/>
      <c r="F81" s="171"/>
      <c r="G81" s="171"/>
      <c r="H81" s="171"/>
      <c r="I81" s="171"/>
      <c r="J81" s="172">
        <f>J684</f>
        <v>0</v>
      </c>
      <c r="K81" s="169"/>
      <c r="L81" s="173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74"/>
      <c r="C82" s="175"/>
      <c r="D82" s="176" t="s">
        <v>115</v>
      </c>
      <c r="E82" s="177"/>
      <c r="F82" s="177"/>
      <c r="G82" s="177"/>
      <c r="H82" s="177"/>
      <c r="I82" s="177"/>
      <c r="J82" s="178">
        <f>J685</f>
        <v>0</v>
      </c>
      <c r="K82" s="175"/>
      <c r="L82" s="17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8" s="2" customFormat="1" ht="6.96" customHeight="1">
      <c r="A88" s="41"/>
      <c r="B88" s="64"/>
      <c r="C88" s="65"/>
      <c r="D88" s="65"/>
      <c r="E88" s="65"/>
      <c r="F88" s="65"/>
      <c r="G88" s="65"/>
      <c r="H88" s="65"/>
      <c r="I88" s="65"/>
      <c r="J88" s="65"/>
      <c r="K88" s="65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24.96" customHeight="1">
      <c r="A89" s="41"/>
      <c r="B89" s="42"/>
      <c r="C89" s="26" t="s">
        <v>116</v>
      </c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16</v>
      </c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6.25" customHeight="1">
      <c r="A92" s="41"/>
      <c r="B92" s="42"/>
      <c r="C92" s="43"/>
      <c r="D92" s="43"/>
      <c r="E92" s="163" t="str">
        <f>E7</f>
        <v>Realizace úspor energie Mateřská škola Žebrák – Výměna zdroje a otopné soustavy</v>
      </c>
      <c r="F92" s="35"/>
      <c r="G92" s="35"/>
      <c r="H92" s="35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87</v>
      </c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6.5" customHeight="1">
      <c r="A94" s="41"/>
      <c r="B94" s="42"/>
      <c r="C94" s="43"/>
      <c r="D94" s="43"/>
      <c r="E94" s="72" t="str">
        <f>E9</f>
        <v>1 - UT</v>
      </c>
      <c r="F94" s="43"/>
      <c r="G94" s="43"/>
      <c r="H94" s="43"/>
      <c r="I94" s="43"/>
      <c r="J94" s="43"/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21</v>
      </c>
      <c r="D96" s="43"/>
      <c r="E96" s="43"/>
      <c r="F96" s="30" t="str">
        <f>F12</f>
        <v xml:space="preserve">K.Ú. Žebrák, Hradní 68, 267 53 Žebrák </v>
      </c>
      <c r="G96" s="43"/>
      <c r="H96" s="43"/>
      <c r="I96" s="35" t="s">
        <v>23</v>
      </c>
      <c r="J96" s="75" t="str">
        <f>IF(J12="","",J12)</f>
        <v>10. 10. 2025</v>
      </c>
      <c r="K96" s="43"/>
      <c r="L96" s="13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6.96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5.15" customHeight="1">
      <c r="A98" s="41"/>
      <c r="B98" s="42"/>
      <c r="C98" s="35" t="s">
        <v>25</v>
      </c>
      <c r="D98" s="43"/>
      <c r="E98" s="43"/>
      <c r="F98" s="30" t="str">
        <f>E15</f>
        <v>Město Žebrák,Náměstí 1, 267 53 Žebrák</v>
      </c>
      <c r="G98" s="43"/>
      <c r="H98" s="43"/>
      <c r="I98" s="35" t="s">
        <v>31</v>
      </c>
      <c r="J98" s="39" t="str">
        <f>E21</f>
        <v>Projektos s.r.o.</v>
      </c>
      <c r="K98" s="43"/>
      <c r="L98" s="13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29</v>
      </c>
      <c r="D99" s="43"/>
      <c r="E99" s="43"/>
      <c r="F99" s="30" t="str">
        <f>IF(E18="","",E18)</f>
        <v>Vyplň údaj</v>
      </c>
      <c r="G99" s="43"/>
      <c r="H99" s="43"/>
      <c r="I99" s="35" t="s">
        <v>34</v>
      </c>
      <c r="J99" s="39" t="str">
        <f>E24</f>
        <v xml:space="preserve"> </v>
      </c>
      <c r="K99" s="43"/>
      <c r="L99" s="13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0.32" customHeight="1">
      <c r="A100" s="41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13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11" customFormat="1" ht="29.28" customHeight="1">
      <c r="A101" s="180"/>
      <c r="B101" s="181"/>
      <c r="C101" s="182" t="s">
        <v>117</v>
      </c>
      <c r="D101" s="183" t="s">
        <v>57</v>
      </c>
      <c r="E101" s="183" t="s">
        <v>53</v>
      </c>
      <c r="F101" s="183" t="s">
        <v>54</v>
      </c>
      <c r="G101" s="183" t="s">
        <v>118</v>
      </c>
      <c r="H101" s="183" t="s">
        <v>119</v>
      </c>
      <c r="I101" s="183" t="s">
        <v>120</v>
      </c>
      <c r="J101" s="183" t="s">
        <v>91</v>
      </c>
      <c r="K101" s="184" t="s">
        <v>121</v>
      </c>
      <c r="L101" s="185"/>
      <c r="M101" s="95" t="s">
        <v>19</v>
      </c>
      <c r="N101" s="96" t="s">
        <v>42</v>
      </c>
      <c r="O101" s="96" t="s">
        <v>122</v>
      </c>
      <c r="P101" s="96" t="s">
        <v>123</v>
      </c>
      <c r="Q101" s="96" t="s">
        <v>124</v>
      </c>
      <c r="R101" s="96" t="s">
        <v>125</v>
      </c>
      <c r="S101" s="96" t="s">
        <v>126</v>
      </c>
      <c r="T101" s="97" t="s">
        <v>127</v>
      </c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</row>
    <row r="102" s="2" customFormat="1" ht="22.8" customHeight="1">
      <c r="A102" s="41"/>
      <c r="B102" s="42"/>
      <c r="C102" s="102" t="s">
        <v>128</v>
      </c>
      <c r="D102" s="43"/>
      <c r="E102" s="43"/>
      <c r="F102" s="43"/>
      <c r="G102" s="43"/>
      <c r="H102" s="43"/>
      <c r="I102" s="43"/>
      <c r="J102" s="186">
        <f>BK102</f>
        <v>0</v>
      </c>
      <c r="K102" s="43"/>
      <c r="L102" s="47"/>
      <c r="M102" s="98"/>
      <c r="N102" s="187"/>
      <c r="O102" s="99"/>
      <c r="P102" s="188">
        <f>P103+P308+P668+P684</f>
        <v>0</v>
      </c>
      <c r="Q102" s="99"/>
      <c r="R102" s="188">
        <f>R103+R308+R668+R684</f>
        <v>10.321902779999999</v>
      </c>
      <c r="S102" s="99"/>
      <c r="T102" s="189">
        <f>T103+T308+T668+T684</f>
        <v>2.0974169999999996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71</v>
      </c>
      <c r="AU102" s="20" t="s">
        <v>92</v>
      </c>
      <c r="BK102" s="190">
        <f>BK103+BK308+BK668+BK684</f>
        <v>0</v>
      </c>
    </row>
    <row r="103" s="12" customFormat="1" ht="25.92" customHeight="1">
      <c r="A103" s="12"/>
      <c r="B103" s="191"/>
      <c r="C103" s="192"/>
      <c r="D103" s="193" t="s">
        <v>71</v>
      </c>
      <c r="E103" s="194" t="s">
        <v>129</v>
      </c>
      <c r="F103" s="194" t="s">
        <v>130</v>
      </c>
      <c r="G103" s="192"/>
      <c r="H103" s="192"/>
      <c r="I103" s="195"/>
      <c r="J103" s="196">
        <f>BK103</f>
        <v>0</v>
      </c>
      <c r="K103" s="192"/>
      <c r="L103" s="197"/>
      <c r="M103" s="198"/>
      <c r="N103" s="199"/>
      <c r="O103" s="199"/>
      <c r="P103" s="200">
        <f>P104+P128+P149+P153+P182+P290+P304</f>
        <v>0</v>
      </c>
      <c r="Q103" s="199"/>
      <c r="R103" s="200">
        <f>R104+R128+R149+R153+R182+R290+R304</f>
        <v>5.4155948699999996</v>
      </c>
      <c r="S103" s="199"/>
      <c r="T103" s="201">
        <f>T104+T128+T149+T153+T182+T290+T304</f>
        <v>2.0974169999999996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77</v>
      </c>
      <c r="AT103" s="203" t="s">
        <v>71</v>
      </c>
      <c r="AU103" s="203" t="s">
        <v>72</v>
      </c>
      <c r="AY103" s="202" t="s">
        <v>131</v>
      </c>
      <c r="BK103" s="204">
        <f>BK104+BK128+BK149+BK153+BK182+BK290+BK304</f>
        <v>0</v>
      </c>
    </row>
    <row r="104" s="12" customFormat="1" ht="22.8" customHeight="1">
      <c r="A104" s="12"/>
      <c r="B104" s="191"/>
      <c r="C104" s="192"/>
      <c r="D104" s="193" t="s">
        <v>71</v>
      </c>
      <c r="E104" s="205" t="s">
        <v>77</v>
      </c>
      <c r="F104" s="205" t="s">
        <v>132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SUM(P105:P127)</f>
        <v>0</v>
      </c>
      <c r="Q104" s="199"/>
      <c r="R104" s="200">
        <f>SUM(R105:R127)</f>
        <v>0</v>
      </c>
      <c r="S104" s="199"/>
      <c r="T104" s="201">
        <f>SUM(T105:T127)</f>
        <v>1.1699999999999999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77</v>
      </c>
      <c r="AT104" s="203" t="s">
        <v>71</v>
      </c>
      <c r="AU104" s="203" t="s">
        <v>77</v>
      </c>
      <c r="AY104" s="202" t="s">
        <v>131</v>
      </c>
      <c r="BK104" s="204">
        <f>SUM(BK105:BK127)</f>
        <v>0</v>
      </c>
    </row>
    <row r="105" s="2" customFormat="1" ht="24.15" customHeight="1">
      <c r="A105" s="41"/>
      <c r="B105" s="42"/>
      <c r="C105" s="207" t="s">
        <v>77</v>
      </c>
      <c r="D105" s="207" t="s">
        <v>133</v>
      </c>
      <c r="E105" s="208" t="s">
        <v>134</v>
      </c>
      <c r="F105" s="209" t="s">
        <v>135</v>
      </c>
      <c r="G105" s="210" t="s">
        <v>136</v>
      </c>
      <c r="H105" s="211">
        <v>4.5</v>
      </c>
      <c r="I105" s="212"/>
      <c r="J105" s="213">
        <f>ROUND(I105*H105,2)</f>
        <v>0</v>
      </c>
      <c r="K105" s="209" t="s">
        <v>137</v>
      </c>
      <c r="L105" s="47"/>
      <c r="M105" s="214" t="s">
        <v>19</v>
      </c>
      <c r="N105" s="215" t="s">
        <v>43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0.26000000000000001</v>
      </c>
      <c r="T105" s="217">
        <f>S105*H105</f>
        <v>1.1699999999999999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138</v>
      </c>
      <c r="AT105" s="218" t="s">
        <v>133</v>
      </c>
      <c r="AU105" s="218" t="s">
        <v>81</v>
      </c>
      <c r="AY105" s="20" t="s">
        <v>131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77</v>
      </c>
      <c r="BK105" s="219">
        <f>ROUND(I105*H105,2)</f>
        <v>0</v>
      </c>
      <c r="BL105" s="20" t="s">
        <v>138</v>
      </c>
      <c r="BM105" s="218" t="s">
        <v>139</v>
      </c>
    </row>
    <row r="106" s="2" customFormat="1">
      <c r="A106" s="41"/>
      <c r="B106" s="42"/>
      <c r="C106" s="43"/>
      <c r="D106" s="220" t="s">
        <v>140</v>
      </c>
      <c r="E106" s="43"/>
      <c r="F106" s="221" t="s">
        <v>141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140</v>
      </c>
      <c r="AU106" s="20" t="s">
        <v>81</v>
      </c>
    </row>
    <row r="107" s="2" customFormat="1">
      <c r="A107" s="41"/>
      <c r="B107" s="42"/>
      <c r="C107" s="43"/>
      <c r="D107" s="225" t="s">
        <v>142</v>
      </c>
      <c r="E107" s="43"/>
      <c r="F107" s="226" t="s">
        <v>143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142</v>
      </c>
      <c r="AU107" s="20" t="s">
        <v>81</v>
      </c>
    </row>
    <row r="108" s="13" customFormat="1">
      <c r="A108" s="13"/>
      <c r="B108" s="227"/>
      <c r="C108" s="228"/>
      <c r="D108" s="220" t="s">
        <v>144</v>
      </c>
      <c r="E108" s="229" t="s">
        <v>19</v>
      </c>
      <c r="F108" s="230" t="s">
        <v>145</v>
      </c>
      <c r="G108" s="228"/>
      <c r="H108" s="231">
        <v>4.5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144</v>
      </c>
      <c r="AU108" s="237" t="s">
        <v>81</v>
      </c>
      <c r="AV108" s="13" t="s">
        <v>81</v>
      </c>
      <c r="AW108" s="13" t="s">
        <v>33</v>
      </c>
      <c r="AX108" s="13" t="s">
        <v>77</v>
      </c>
      <c r="AY108" s="237" t="s">
        <v>131</v>
      </c>
    </row>
    <row r="109" s="2" customFormat="1" ht="24.15" customHeight="1">
      <c r="A109" s="41"/>
      <c r="B109" s="42"/>
      <c r="C109" s="207" t="s">
        <v>81</v>
      </c>
      <c r="D109" s="207" t="s">
        <v>133</v>
      </c>
      <c r="E109" s="208" t="s">
        <v>146</v>
      </c>
      <c r="F109" s="209" t="s">
        <v>147</v>
      </c>
      <c r="G109" s="210" t="s">
        <v>148</v>
      </c>
      <c r="H109" s="211">
        <v>0.90000000000000002</v>
      </c>
      <c r="I109" s="212"/>
      <c r="J109" s="213">
        <f>ROUND(I109*H109,2)</f>
        <v>0</v>
      </c>
      <c r="K109" s="209" t="s">
        <v>137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138</v>
      </c>
      <c r="AT109" s="218" t="s">
        <v>133</v>
      </c>
      <c r="AU109" s="218" t="s">
        <v>81</v>
      </c>
      <c r="AY109" s="20" t="s">
        <v>131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77</v>
      </c>
      <c r="BK109" s="219">
        <f>ROUND(I109*H109,2)</f>
        <v>0</v>
      </c>
      <c r="BL109" s="20" t="s">
        <v>138</v>
      </c>
      <c r="BM109" s="218" t="s">
        <v>149</v>
      </c>
    </row>
    <row r="110" s="2" customFormat="1">
      <c r="A110" s="41"/>
      <c r="B110" s="42"/>
      <c r="C110" s="43"/>
      <c r="D110" s="220" t="s">
        <v>140</v>
      </c>
      <c r="E110" s="43"/>
      <c r="F110" s="221" t="s">
        <v>150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140</v>
      </c>
      <c r="AU110" s="20" t="s">
        <v>81</v>
      </c>
    </row>
    <row r="111" s="2" customFormat="1">
      <c r="A111" s="41"/>
      <c r="B111" s="42"/>
      <c r="C111" s="43"/>
      <c r="D111" s="225" t="s">
        <v>142</v>
      </c>
      <c r="E111" s="43"/>
      <c r="F111" s="226" t="s">
        <v>151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142</v>
      </c>
      <c r="AU111" s="20" t="s">
        <v>81</v>
      </c>
    </row>
    <row r="112" s="13" customFormat="1">
      <c r="A112" s="13"/>
      <c r="B112" s="227"/>
      <c r="C112" s="228"/>
      <c r="D112" s="220" t="s">
        <v>144</v>
      </c>
      <c r="E112" s="229" t="s">
        <v>19</v>
      </c>
      <c r="F112" s="230" t="s">
        <v>152</v>
      </c>
      <c r="G112" s="228"/>
      <c r="H112" s="231">
        <v>0.90000000000000002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144</v>
      </c>
      <c r="AU112" s="237" t="s">
        <v>81</v>
      </c>
      <c r="AV112" s="13" t="s">
        <v>81</v>
      </c>
      <c r="AW112" s="13" t="s">
        <v>33</v>
      </c>
      <c r="AX112" s="13" t="s">
        <v>77</v>
      </c>
      <c r="AY112" s="237" t="s">
        <v>131</v>
      </c>
    </row>
    <row r="113" s="2" customFormat="1" ht="37.8" customHeight="1">
      <c r="A113" s="41"/>
      <c r="B113" s="42"/>
      <c r="C113" s="207" t="s">
        <v>153</v>
      </c>
      <c r="D113" s="207" t="s">
        <v>133</v>
      </c>
      <c r="E113" s="208" t="s">
        <v>154</v>
      </c>
      <c r="F113" s="209" t="s">
        <v>155</v>
      </c>
      <c r="G113" s="210" t="s">
        <v>148</v>
      </c>
      <c r="H113" s="211">
        <v>0.90000000000000002</v>
      </c>
      <c r="I113" s="212"/>
      <c r="J113" s="213">
        <f>ROUND(I113*H113,2)</f>
        <v>0</v>
      </c>
      <c r="K113" s="209" t="s">
        <v>137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138</v>
      </c>
      <c r="AT113" s="218" t="s">
        <v>133</v>
      </c>
      <c r="AU113" s="218" t="s">
        <v>81</v>
      </c>
      <c r="AY113" s="20" t="s">
        <v>131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77</v>
      </c>
      <c r="BK113" s="219">
        <f>ROUND(I113*H113,2)</f>
        <v>0</v>
      </c>
      <c r="BL113" s="20" t="s">
        <v>138</v>
      </c>
      <c r="BM113" s="218" t="s">
        <v>156</v>
      </c>
    </row>
    <row r="114" s="2" customFormat="1">
      <c r="A114" s="41"/>
      <c r="B114" s="42"/>
      <c r="C114" s="43"/>
      <c r="D114" s="220" t="s">
        <v>140</v>
      </c>
      <c r="E114" s="43"/>
      <c r="F114" s="221" t="s">
        <v>157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140</v>
      </c>
      <c r="AU114" s="20" t="s">
        <v>81</v>
      </c>
    </row>
    <row r="115" s="2" customFormat="1">
      <c r="A115" s="41"/>
      <c r="B115" s="42"/>
      <c r="C115" s="43"/>
      <c r="D115" s="225" t="s">
        <v>142</v>
      </c>
      <c r="E115" s="43"/>
      <c r="F115" s="226" t="s">
        <v>158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142</v>
      </c>
      <c r="AU115" s="20" t="s">
        <v>81</v>
      </c>
    </row>
    <row r="116" s="2" customFormat="1" ht="37.8" customHeight="1">
      <c r="A116" s="41"/>
      <c r="B116" s="42"/>
      <c r="C116" s="207" t="s">
        <v>138</v>
      </c>
      <c r="D116" s="207" t="s">
        <v>133</v>
      </c>
      <c r="E116" s="208" t="s">
        <v>159</v>
      </c>
      <c r="F116" s="209" t="s">
        <v>160</v>
      </c>
      <c r="G116" s="210" t="s">
        <v>148</v>
      </c>
      <c r="H116" s="211">
        <v>45</v>
      </c>
      <c r="I116" s="212"/>
      <c r="J116" s="213">
        <f>ROUND(I116*H116,2)</f>
        <v>0</v>
      </c>
      <c r="K116" s="209" t="s">
        <v>137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138</v>
      </c>
      <c r="AT116" s="218" t="s">
        <v>133</v>
      </c>
      <c r="AU116" s="218" t="s">
        <v>81</v>
      </c>
      <c r="AY116" s="20" t="s">
        <v>131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77</v>
      </c>
      <c r="BK116" s="219">
        <f>ROUND(I116*H116,2)</f>
        <v>0</v>
      </c>
      <c r="BL116" s="20" t="s">
        <v>138</v>
      </c>
      <c r="BM116" s="218" t="s">
        <v>161</v>
      </c>
    </row>
    <row r="117" s="2" customFormat="1">
      <c r="A117" s="41"/>
      <c r="B117" s="42"/>
      <c r="C117" s="43"/>
      <c r="D117" s="220" t="s">
        <v>140</v>
      </c>
      <c r="E117" s="43"/>
      <c r="F117" s="221" t="s">
        <v>162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140</v>
      </c>
      <c r="AU117" s="20" t="s">
        <v>81</v>
      </c>
    </row>
    <row r="118" s="2" customFormat="1">
      <c r="A118" s="41"/>
      <c r="B118" s="42"/>
      <c r="C118" s="43"/>
      <c r="D118" s="225" t="s">
        <v>142</v>
      </c>
      <c r="E118" s="43"/>
      <c r="F118" s="226" t="s">
        <v>163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142</v>
      </c>
      <c r="AU118" s="20" t="s">
        <v>81</v>
      </c>
    </row>
    <row r="119" s="13" customFormat="1">
      <c r="A119" s="13"/>
      <c r="B119" s="227"/>
      <c r="C119" s="228"/>
      <c r="D119" s="220" t="s">
        <v>144</v>
      </c>
      <c r="E119" s="228"/>
      <c r="F119" s="230" t="s">
        <v>164</v>
      </c>
      <c r="G119" s="228"/>
      <c r="H119" s="231">
        <v>45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144</v>
      </c>
      <c r="AU119" s="237" t="s">
        <v>81</v>
      </c>
      <c r="AV119" s="13" t="s">
        <v>81</v>
      </c>
      <c r="AW119" s="13" t="s">
        <v>4</v>
      </c>
      <c r="AX119" s="13" t="s">
        <v>77</v>
      </c>
      <c r="AY119" s="237" t="s">
        <v>131</v>
      </c>
    </row>
    <row r="120" s="2" customFormat="1" ht="33" customHeight="1">
      <c r="A120" s="41"/>
      <c r="B120" s="42"/>
      <c r="C120" s="207" t="s">
        <v>165</v>
      </c>
      <c r="D120" s="207" t="s">
        <v>133</v>
      </c>
      <c r="E120" s="208" t="s">
        <v>166</v>
      </c>
      <c r="F120" s="209" t="s">
        <v>167</v>
      </c>
      <c r="G120" s="210" t="s">
        <v>168</v>
      </c>
      <c r="H120" s="211">
        <v>1.6200000000000001</v>
      </c>
      <c r="I120" s="212"/>
      <c r="J120" s="213">
        <f>ROUND(I120*H120,2)</f>
        <v>0</v>
      </c>
      <c r="K120" s="209" t="s">
        <v>137</v>
      </c>
      <c r="L120" s="47"/>
      <c r="M120" s="214" t="s">
        <v>19</v>
      </c>
      <c r="N120" s="215" t="s">
        <v>43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138</v>
      </c>
      <c r="AT120" s="218" t="s">
        <v>133</v>
      </c>
      <c r="AU120" s="218" t="s">
        <v>81</v>
      </c>
      <c r="AY120" s="20" t="s">
        <v>131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77</v>
      </c>
      <c r="BK120" s="219">
        <f>ROUND(I120*H120,2)</f>
        <v>0</v>
      </c>
      <c r="BL120" s="20" t="s">
        <v>138</v>
      </c>
      <c r="BM120" s="218" t="s">
        <v>169</v>
      </c>
    </row>
    <row r="121" s="2" customFormat="1">
      <c r="A121" s="41"/>
      <c r="B121" s="42"/>
      <c r="C121" s="43"/>
      <c r="D121" s="220" t="s">
        <v>140</v>
      </c>
      <c r="E121" s="43"/>
      <c r="F121" s="221" t="s">
        <v>170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140</v>
      </c>
      <c r="AU121" s="20" t="s">
        <v>81</v>
      </c>
    </row>
    <row r="122" s="2" customFormat="1">
      <c r="A122" s="41"/>
      <c r="B122" s="42"/>
      <c r="C122" s="43"/>
      <c r="D122" s="225" t="s">
        <v>142</v>
      </c>
      <c r="E122" s="43"/>
      <c r="F122" s="226" t="s">
        <v>171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142</v>
      </c>
      <c r="AU122" s="20" t="s">
        <v>81</v>
      </c>
    </row>
    <row r="123" s="13" customFormat="1">
      <c r="A123" s="13"/>
      <c r="B123" s="227"/>
      <c r="C123" s="228"/>
      <c r="D123" s="220" t="s">
        <v>144</v>
      </c>
      <c r="E123" s="228"/>
      <c r="F123" s="230" t="s">
        <v>172</v>
      </c>
      <c r="G123" s="228"/>
      <c r="H123" s="231">
        <v>1.6200000000000001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144</v>
      </c>
      <c r="AU123" s="237" t="s">
        <v>81</v>
      </c>
      <c r="AV123" s="13" t="s">
        <v>81</v>
      </c>
      <c r="AW123" s="13" t="s">
        <v>4</v>
      </c>
      <c r="AX123" s="13" t="s">
        <v>77</v>
      </c>
      <c r="AY123" s="237" t="s">
        <v>131</v>
      </c>
    </row>
    <row r="124" s="2" customFormat="1" ht="16.5" customHeight="1">
      <c r="A124" s="41"/>
      <c r="B124" s="42"/>
      <c r="C124" s="207" t="s">
        <v>173</v>
      </c>
      <c r="D124" s="207" t="s">
        <v>133</v>
      </c>
      <c r="E124" s="208" t="s">
        <v>174</v>
      </c>
      <c r="F124" s="209" t="s">
        <v>175</v>
      </c>
      <c r="G124" s="210" t="s">
        <v>148</v>
      </c>
      <c r="H124" s="211">
        <v>0.90000000000000002</v>
      </c>
      <c r="I124" s="212"/>
      <c r="J124" s="213">
        <f>ROUND(I124*H124,2)</f>
        <v>0</v>
      </c>
      <c r="K124" s="209" t="s">
        <v>137</v>
      </c>
      <c r="L124" s="47"/>
      <c r="M124" s="214" t="s">
        <v>19</v>
      </c>
      <c r="N124" s="215" t="s">
        <v>43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138</v>
      </c>
      <c r="AT124" s="218" t="s">
        <v>133</v>
      </c>
      <c r="AU124" s="218" t="s">
        <v>81</v>
      </c>
      <c r="AY124" s="20" t="s">
        <v>131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77</v>
      </c>
      <c r="BK124" s="219">
        <f>ROUND(I124*H124,2)</f>
        <v>0</v>
      </c>
      <c r="BL124" s="20" t="s">
        <v>138</v>
      </c>
      <c r="BM124" s="218" t="s">
        <v>176</v>
      </c>
    </row>
    <row r="125" s="2" customFormat="1">
      <c r="A125" s="41"/>
      <c r="B125" s="42"/>
      <c r="C125" s="43"/>
      <c r="D125" s="220" t="s">
        <v>140</v>
      </c>
      <c r="E125" s="43"/>
      <c r="F125" s="221" t="s">
        <v>177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140</v>
      </c>
      <c r="AU125" s="20" t="s">
        <v>81</v>
      </c>
    </row>
    <row r="126" s="2" customFormat="1">
      <c r="A126" s="41"/>
      <c r="B126" s="42"/>
      <c r="C126" s="43"/>
      <c r="D126" s="225" t="s">
        <v>142</v>
      </c>
      <c r="E126" s="43"/>
      <c r="F126" s="226" t="s">
        <v>178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142</v>
      </c>
      <c r="AU126" s="20" t="s">
        <v>81</v>
      </c>
    </row>
    <row r="127" s="13" customFormat="1">
      <c r="A127" s="13"/>
      <c r="B127" s="227"/>
      <c r="C127" s="228"/>
      <c r="D127" s="220" t="s">
        <v>144</v>
      </c>
      <c r="E127" s="229" t="s">
        <v>19</v>
      </c>
      <c r="F127" s="230" t="s">
        <v>179</v>
      </c>
      <c r="G127" s="228"/>
      <c r="H127" s="231">
        <v>0.90000000000000002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144</v>
      </c>
      <c r="AU127" s="237" t="s">
        <v>81</v>
      </c>
      <c r="AV127" s="13" t="s">
        <v>81</v>
      </c>
      <c r="AW127" s="13" t="s">
        <v>33</v>
      </c>
      <c r="AX127" s="13" t="s">
        <v>77</v>
      </c>
      <c r="AY127" s="237" t="s">
        <v>131</v>
      </c>
    </row>
    <row r="128" s="12" customFormat="1" ht="22.8" customHeight="1">
      <c r="A128" s="12"/>
      <c r="B128" s="191"/>
      <c r="C128" s="192"/>
      <c r="D128" s="193" t="s">
        <v>71</v>
      </c>
      <c r="E128" s="205" t="s">
        <v>81</v>
      </c>
      <c r="F128" s="205" t="s">
        <v>180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SUM(P129:P148)</f>
        <v>0</v>
      </c>
      <c r="Q128" s="199"/>
      <c r="R128" s="200">
        <f>SUM(R129:R148)</f>
        <v>3.1763522699999998</v>
      </c>
      <c r="S128" s="199"/>
      <c r="T128" s="201">
        <f>SUM(T129:T148)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2" t="s">
        <v>77</v>
      </c>
      <c r="AT128" s="203" t="s">
        <v>71</v>
      </c>
      <c r="AU128" s="203" t="s">
        <v>77</v>
      </c>
      <c r="AY128" s="202" t="s">
        <v>131</v>
      </c>
      <c r="BK128" s="204">
        <f>SUM(BK129:BK148)</f>
        <v>0</v>
      </c>
    </row>
    <row r="129" s="2" customFormat="1" ht="24.15" customHeight="1">
      <c r="A129" s="41"/>
      <c r="B129" s="42"/>
      <c r="C129" s="207" t="s">
        <v>181</v>
      </c>
      <c r="D129" s="207" t="s">
        <v>133</v>
      </c>
      <c r="E129" s="208" t="s">
        <v>182</v>
      </c>
      <c r="F129" s="209" t="s">
        <v>183</v>
      </c>
      <c r="G129" s="210" t="s">
        <v>148</v>
      </c>
      <c r="H129" s="211">
        <v>0.40000000000000002</v>
      </c>
      <c r="I129" s="212"/>
      <c r="J129" s="213">
        <f>ROUND(I129*H129,2)</f>
        <v>0</v>
      </c>
      <c r="K129" s="209" t="s">
        <v>137</v>
      </c>
      <c r="L129" s="47"/>
      <c r="M129" s="214" t="s">
        <v>19</v>
      </c>
      <c r="N129" s="215" t="s">
        <v>43</v>
      </c>
      <c r="O129" s="87"/>
      <c r="P129" s="216">
        <f>O129*H129</f>
        <v>0</v>
      </c>
      <c r="Q129" s="216">
        <v>2.1600000000000001</v>
      </c>
      <c r="R129" s="216">
        <f>Q129*H129</f>
        <v>0.8640000000000001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138</v>
      </c>
      <c r="AT129" s="218" t="s">
        <v>133</v>
      </c>
      <c r="AU129" s="218" t="s">
        <v>81</v>
      </c>
      <c r="AY129" s="20" t="s">
        <v>131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77</v>
      </c>
      <c r="BK129" s="219">
        <f>ROUND(I129*H129,2)</f>
        <v>0</v>
      </c>
      <c r="BL129" s="20" t="s">
        <v>138</v>
      </c>
      <c r="BM129" s="218" t="s">
        <v>184</v>
      </c>
    </row>
    <row r="130" s="2" customFormat="1">
      <c r="A130" s="41"/>
      <c r="B130" s="42"/>
      <c r="C130" s="43"/>
      <c r="D130" s="220" t="s">
        <v>140</v>
      </c>
      <c r="E130" s="43"/>
      <c r="F130" s="221" t="s">
        <v>185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140</v>
      </c>
      <c r="AU130" s="20" t="s">
        <v>81</v>
      </c>
    </row>
    <row r="131" s="2" customFormat="1">
      <c r="A131" s="41"/>
      <c r="B131" s="42"/>
      <c r="C131" s="43"/>
      <c r="D131" s="225" t="s">
        <v>142</v>
      </c>
      <c r="E131" s="43"/>
      <c r="F131" s="226" t="s">
        <v>186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142</v>
      </c>
      <c r="AU131" s="20" t="s">
        <v>81</v>
      </c>
    </row>
    <row r="132" s="13" customFormat="1">
      <c r="A132" s="13"/>
      <c r="B132" s="227"/>
      <c r="C132" s="228"/>
      <c r="D132" s="220" t="s">
        <v>144</v>
      </c>
      <c r="E132" s="229" t="s">
        <v>19</v>
      </c>
      <c r="F132" s="230" t="s">
        <v>187</v>
      </c>
      <c r="G132" s="228"/>
      <c r="H132" s="231">
        <v>0.40000000000000002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144</v>
      </c>
      <c r="AU132" s="237" t="s">
        <v>81</v>
      </c>
      <c r="AV132" s="13" t="s">
        <v>81</v>
      </c>
      <c r="AW132" s="13" t="s">
        <v>33</v>
      </c>
      <c r="AX132" s="13" t="s">
        <v>77</v>
      </c>
      <c r="AY132" s="237" t="s">
        <v>131</v>
      </c>
    </row>
    <row r="133" s="2" customFormat="1" ht="24.15" customHeight="1">
      <c r="A133" s="41"/>
      <c r="B133" s="42"/>
      <c r="C133" s="207" t="s">
        <v>188</v>
      </c>
      <c r="D133" s="207" t="s">
        <v>133</v>
      </c>
      <c r="E133" s="208" t="s">
        <v>189</v>
      </c>
      <c r="F133" s="209" t="s">
        <v>190</v>
      </c>
      <c r="G133" s="210" t="s">
        <v>148</v>
      </c>
      <c r="H133" s="211">
        <v>0.90000000000000002</v>
      </c>
      <c r="I133" s="212"/>
      <c r="J133" s="213">
        <f>ROUND(I133*H133,2)</f>
        <v>0</v>
      </c>
      <c r="K133" s="209" t="s">
        <v>137</v>
      </c>
      <c r="L133" s="47"/>
      <c r="M133" s="214" t="s">
        <v>19</v>
      </c>
      <c r="N133" s="215" t="s">
        <v>43</v>
      </c>
      <c r="O133" s="87"/>
      <c r="P133" s="216">
        <f>O133*H133</f>
        <v>0</v>
      </c>
      <c r="Q133" s="216">
        <v>2.5018699999999998</v>
      </c>
      <c r="R133" s="216">
        <f>Q133*H133</f>
        <v>2.2516829999999999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138</v>
      </c>
      <c r="AT133" s="218" t="s">
        <v>133</v>
      </c>
      <c r="AU133" s="218" t="s">
        <v>81</v>
      </c>
      <c r="AY133" s="20" t="s">
        <v>131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77</v>
      </c>
      <c r="BK133" s="219">
        <f>ROUND(I133*H133,2)</f>
        <v>0</v>
      </c>
      <c r="BL133" s="20" t="s">
        <v>138</v>
      </c>
      <c r="BM133" s="218" t="s">
        <v>191</v>
      </c>
    </row>
    <row r="134" s="2" customFormat="1">
      <c r="A134" s="41"/>
      <c r="B134" s="42"/>
      <c r="C134" s="43"/>
      <c r="D134" s="220" t="s">
        <v>140</v>
      </c>
      <c r="E134" s="43"/>
      <c r="F134" s="221" t="s">
        <v>192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140</v>
      </c>
      <c r="AU134" s="20" t="s">
        <v>81</v>
      </c>
    </row>
    <row r="135" s="2" customFormat="1">
      <c r="A135" s="41"/>
      <c r="B135" s="42"/>
      <c r="C135" s="43"/>
      <c r="D135" s="225" t="s">
        <v>142</v>
      </c>
      <c r="E135" s="43"/>
      <c r="F135" s="226" t="s">
        <v>193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142</v>
      </c>
      <c r="AU135" s="20" t="s">
        <v>81</v>
      </c>
    </row>
    <row r="136" s="14" customFormat="1">
      <c r="A136" s="14"/>
      <c r="B136" s="238"/>
      <c r="C136" s="239"/>
      <c r="D136" s="220" t="s">
        <v>144</v>
      </c>
      <c r="E136" s="240" t="s">
        <v>19</v>
      </c>
      <c r="F136" s="241" t="s">
        <v>194</v>
      </c>
      <c r="G136" s="239"/>
      <c r="H136" s="240" t="s">
        <v>19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144</v>
      </c>
      <c r="AU136" s="247" t="s">
        <v>81</v>
      </c>
      <c r="AV136" s="14" t="s">
        <v>77</v>
      </c>
      <c r="AW136" s="14" t="s">
        <v>33</v>
      </c>
      <c r="AX136" s="14" t="s">
        <v>72</v>
      </c>
      <c r="AY136" s="247" t="s">
        <v>131</v>
      </c>
    </row>
    <row r="137" s="13" customFormat="1">
      <c r="A137" s="13"/>
      <c r="B137" s="227"/>
      <c r="C137" s="228"/>
      <c r="D137" s="220" t="s">
        <v>144</v>
      </c>
      <c r="E137" s="229" t="s">
        <v>19</v>
      </c>
      <c r="F137" s="230" t="s">
        <v>152</v>
      </c>
      <c r="G137" s="228"/>
      <c r="H137" s="231">
        <v>0.90000000000000002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144</v>
      </c>
      <c r="AU137" s="237" t="s">
        <v>81</v>
      </c>
      <c r="AV137" s="13" t="s">
        <v>81</v>
      </c>
      <c r="AW137" s="13" t="s">
        <v>33</v>
      </c>
      <c r="AX137" s="13" t="s">
        <v>77</v>
      </c>
      <c r="AY137" s="237" t="s">
        <v>131</v>
      </c>
    </row>
    <row r="138" s="2" customFormat="1" ht="16.5" customHeight="1">
      <c r="A138" s="41"/>
      <c r="B138" s="42"/>
      <c r="C138" s="207" t="s">
        <v>195</v>
      </c>
      <c r="D138" s="207" t="s">
        <v>133</v>
      </c>
      <c r="E138" s="208" t="s">
        <v>196</v>
      </c>
      <c r="F138" s="209" t="s">
        <v>197</v>
      </c>
      <c r="G138" s="210" t="s">
        <v>136</v>
      </c>
      <c r="H138" s="211">
        <v>2.2000000000000002</v>
      </c>
      <c r="I138" s="212"/>
      <c r="J138" s="213">
        <f>ROUND(I138*H138,2)</f>
        <v>0</v>
      </c>
      <c r="K138" s="209" t="s">
        <v>137</v>
      </c>
      <c r="L138" s="47"/>
      <c r="M138" s="214" t="s">
        <v>19</v>
      </c>
      <c r="N138" s="215" t="s">
        <v>43</v>
      </c>
      <c r="O138" s="87"/>
      <c r="P138" s="216">
        <f>O138*H138</f>
        <v>0</v>
      </c>
      <c r="Q138" s="216">
        <v>0.0029399999999999999</v>
      </c>
      <c r="R138" s="216">
        <f>Q138*H138</f>
        <v>0.0064680000000000007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138</v>
      </c>
      <c r="AT138" s="218" t="s">
        <v>133</v>
      </c>
      <c r="AU138" s="218" t="s">
        <v>81</v>
      </c>
      <c r="AY138" s="20" t="s">
        <v>131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77</v>
      </c>
      <c r="BK138" s="219">
        <f>ROUND(I138*H138,2)</f>
        <v>0</v>
      </c>
      <c r="BL138" s="20" t="s">
        <v>138</v>
      </c>
      <c r="BM138" s="218" t="s">
        <v>198</v>
      </c>
    </row>
    <row r="139" s="2" customFormat="1">
      <c r="A139" s="41"/>
      <c r="B139" s="42"/>
      <c r="C139" s="43"/>
      <c r="D139" s="220" t="s">
        <v>140</v>
      </c>
      <c r="E139" s="43"/>
      <c r="F139" s="221" t="s">
        <v>199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140</v>
      </c>
      <c r="AU139" s="20" t="s">
        <v>81</v>
      </c>
    </row>
    <row r="140" s="2" customFormat="1">
      <c r="A140" s="41"/>
      <c r="B140" s="42"/>
      <c r="C140" s="43"/>
      <c r="D140" s="225" t="s">
        <v>142</v>
      </c>
      <c r="E140" s="43"/>
      <c r="F140" s="226" t="s">
        <v>200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142</v>
      </c>
      <c r="AU140" s="20" t="s">
        <v>81</v>
      </c>
    </row>
    <row r="141" s="13" customFormat="1">
      <c r="A141" s="13"/>
      <c r="B141" s="227"/>
      <c r="C141" s="228"/>
      <c r="D141" s="220" t="s">
        <v>144</v>
      </c>
      <c r="E141" s="229" t="s">
        <v>19</v>
      </c>
      <c r="F141" s="230" t="s">
        <v>201</v>
      </c>
      <c r="G141" s="228"/>
      <c r="H141" s="231">
        <v>2.2000000000000002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144</v>
      </c>
      <c r="AU141" s="237" t="s">
        <v>81</v>
      </c>
      <c r="AV141" s="13" t="s">
        <v>81</v>
      </c>
      <c r="AW141" s="13" t="s">
        <v>33</v>
      </c>
      <c r="AX141" s="13" t="s">
        <v>77</v>
      </c>
      <c r="AY141" s="237" t="s">
        <v>131</v>
      </c>
    </row>
    <row r="142" s="2" customFormat="1" ht="16.5" customHeight="1">
      <c r="A142" s="41"/>
      <c r="B142" s="42"/>
      <c r="C142" s="207" t="s">
        <v>202</v>
      </c>
      <c r="D142" s="207" t="s">
        <v>133</v>
      </c>
      <c r="E142" s="208" t="s">
        <v>203</v>
      </c>
      <c r="F142" s="209" t="s">
        <v>204</v>
      </c>
      <c r="G142" s="210" t="s">
        <v>136</v>
      </c>
      <c r="H142" s="211">
        <v>2.2000000000000002</v>
      </c>
      <c r="I142" s="212"/>
      <c r="J142" s="213">
        <f>ROUND(I142*H142,2)</f>
        <v>0</v>
      </c>
      <c r="K142" s="209" t="s">
        <v>137</v>
      </c>
      <c r="L142" s="47"/>
      <c r="M142" s="214" t="s">
        <v>19</v>
      </c>
      <c r="N142" s="215" t="s">
        <v>43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138</v>
      </c>
      <c r="AT142" s="218" t="s">
        <v>133</v>
      </c>
      <c r="AU142" s="218" t="s">
        <v>81</v>
      </c>
      <c r="AY142" s="20" t="s">
        <v>131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77</v>
      </c>
      <c r="BK142" s="219">
        <f>ROUND(I142*H142,2)</f>
        <v>0</v>
      </c>
      <c r="BL142" s="20" t="s">
        <v>138</v>
      </c>
      <c r="BM142" s="218" t="s">
        <v>205</v>
      </c>
    </row>
    <row r="143" s="2" customFormat="1">
      <c r="A143" s="41"/>
      <c r="B143" s="42"/>
      <c r="C143" s="43"/>
      <c r="D143" s="220" t="s">
        <v>140</v>
      </c>
      <c r="E143" s="43"/>
      <c r="F143" s="221" t="s">
        <v>206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140</v>
      </c>
      <c r="AU143" s="20" t="s">
        <v>81</v>
      </c>
    </row>
    <row r="144" s="2" customFormat="1">
      <c r="A144" s="41"/>
      <c r="B144" s="42"/>
      <c r="C144" s="43"/>
      <c r="D144" s="225" t="s">
        <v>142</v>
      </c>
      <c r="E144" s="43"/>
      <c r="F144" s="226" t="s">
        <v>207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142</v>
      </c>
      <c r="AU144" s="20" t="s">
        <v>81</v>
      </c>
    </row>
    <row r="145" s="2" customFormat="1" ht="16.5" customHeight="1">
      <c r="A145" s="41"/>
      <c r="B145" s="42"/>
      <c r="C145" s="207" t="s">
        <v>208</v>
      </c>
      <c r="D145" s="207" t="s">
        <v>133</v>
      </c>
      <c r="E145" s="208" t="s">
        <v>209</v>
      </c>
      <c r="F145" s="209" t="s">
        <v>210</v>
      </c>
      <c r="G145" s="210" t="s">
        <v>168</v>
      </c>
      <c r="H145" s="211">
        <v>0.050999999999999997</v>
      </c>
      <c r="I145" s="212"/>
      <c r="J145" s="213">
        <f>ROUND(I145*H145,2)</f>
        <v>0</v>
      </c>
      <c r="K145" s="209" t="s">
        <v>137</v>
      </c>
      <c r="L145" s="47"/>
      <c r="M145" s="214" t="s">
        <v>19</v>
      </c>
      <c r="N145" s="215" t="s">
        <v>43</v>
      </c>
      <c r="O145" s="87"/>
      <c r="P145" s="216">
        <f>O145*H145</f>
        <v>0</v>
      </c>
      <c r="Q145" s="216">
        <v>1.06277</v>
      </c>
      <c r="R145" s="216">
        <f>Q145*H145</f>
        <v>0.054201269999999996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138</v>
      </c>
      <c r="AT145" s="218" t="s">
        <v>133</v>
      </c>
      <c r="AU145" s="218" t="s">
        <v>81</v>
      </c>
      <c r="AY145" s="20" t="s">
        <v>131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77</v>
      </c>
      <c r="BK145" s="219">
        <f>ROUND(I145*H145,2)</f>
        <v>0</v>
      </c>
      <c r="BL145" s="20" t="s">
        <v>138</v>
      </c>
      <c r="BM145" s="218" t="s">
        <v>211</v>
      </c>
    </row>
    <row r="146" s="2" customFormat="1">
      <c r="A146" s="41"/>
      <c r="B146" s="42"/>
      <c r="C146" s="43"/>
      <c r="D146" s="220" t="s">
        <v>140</v>
      </c>
      <c r="E146" s="43"/>
      <c r="F146" s="221" t="s">
        <v>212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140</v>
      </c>
      <c r="AU146" s="20" t="s">
        <v>81</v>
      </c>
    </row>
    <row r="147" s="2" customFormat="1">
      <c r="A147" s="41"/>
      <c r="B147" s="42"/>
      <c r="C147" s="43"/>
      <c r="D147" s="225" t="s">
        <v>142</v>
      </c>
      <c r="E147" s="43"/>
      <c r="F147" s="226" t="s">
        <v>213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142</v>
      </c>
      <c r="AU147" s="20" t="s">
        <v>81</v>
      </c>
    </row>
    <row r="148" s="13" customFormat="1">
      <c r="A148" s="13"/>
      <c r="B148" s="227"/>
      <c r="C148" s="228"/>
      <c r="D148" s="220" t="s">
        <v>144</v>
      </c>
      <c r="E148" s="229" t="s">
        <v>19</v>
      </c>
      <c r="F148" s="230" t="s">
        <v>214</v>
      </c>
      <c r="G148" s="228"/>
      <c r="H148" s="231">
        <v>0.050999999999999997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144</v>
      </c>
      <c r="AU148" s="237" t="s">
        <v>81</v>
      </c>
      <c r="AV148" s="13" t="s">
        <v>81</v>
      </c>
      <c r="AW148" s="13" t="s">
        <v>33</v>
      </c>
      <c r="AX148" s="13" t="s">
        <v>77</v>
      </c>
      <c r="AY148" s="237" t="s">
        <v>131</v>
      </c>
    </row>
    <row r="149" s="12" customFormat="1" ht="22.8" customHeight="1">
      <c r="A149" s="12"/>
      <c r="B149" s="191"/>
      <c r="C149" s="192"/>
      <c r="D149" s="193" t="s">
        <v>71</v>
      </c>
      <c r="E149" s="205" t="s">
        <v>153</v>
      </c>
      <c r="F149" s="205" t="s">
        <v>215</v>
      </c>
      <c r="G149" s="192"/>
      <c r="H149" s="192"/>
      <c r="I149" s="195"/>
      <c r="J149" s="206">
        <f>BK149</f>
        <v>0</v>
      </c>
      <c r="K149" s="192"/>
      <c r="L149" s="197"/>
      <c r="M149" s="198"/>
      <c r="N149" s="199"/>
      <c r="O149" s="199"/>
      <c r="P149" s="200">
        <f>SUM(P150:P152)</f>
        <v>0</v>
      </c>
      <c r="Q149" s="199"/>
      <c r="R149" s="200">
        <f>SUM(R150:R152)</f>
        <v>0.29058</v>
      </c>
      <c r="S149" s="199"/>
      <c r="T149" s="201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2" t="s">
        <v>77</v>
      </c>
      <c r="AT149" s="203" t="s">
        <v>71</v>
      </c>
      <c r="AU149" s="203" t="s">
        <v>77</v>
      </c>
      <c r="AY149" s="202" t="s">
        <v>131</v>
      </c>
      <c r="BK149" s="204">
        <f>SUM(BK150:BK152)</f>
        <v>0</v>
      </c>
    </row>
    <row r="150" s="2" customFormat="1" ht="33" customHeight="1">
      <c r="A150" s="41"/>
      <c r="B150" s="42"/>
      <c r="C150" s="207" t="s">
        <v>8</v>
      </c>
      <c r="D150" s="207" t="s">
        <v>133</v>
      </c>
      <c r="E150" s="208" t="s">
        <v>216</v>
      </c>
      <c r="F150" s="209" t="s">
        <v>217</v>
      </c>
      <c r="G150" s="210" t="s">
        <v>218</v>
      </c>
      <c r="H150" s="211">
        <v>6</v>
      </c>
      <c r="I150" s="212"/>
      <c r="J150" s="213">
        <f>ROUND(I150*H150,2)</f>
        <v>0</v>
      </c>
      <c r="K150" s="209" t="s">
        <v>137</v>
      </c>
      <c r="L150" s="47"/>
      <c r="M150" s="214" t="s">
        <v>19</v>
      </c>
      <c r="N150" s="215" t="s">
        <v>43</v>
      </c>
      <c r="O150" s="87"/>
      <c r="P150" s="216">
        <f>O150*H150</f>
        <v>0</v>
      </c>
      <c r="Q150" s="216">
        <v>0.048430000000000001</v>
      </c>
      <c r="R150" s="216">
        <f>Q150*H150</f>
        <v>0.29058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138</v>
      </c>
      <c r="AT150" s="218" t="s">
        <v>133</v>
      </c>
      <c r="AU150" s="218" t="s">
        <v>81</v>
      </c>
      <c r="AY150" s="20" t="s">
        <v>131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77</v>
      </c>
      <c r="BK150" s="219">
        <f>ROUND(I150*H150,2)</f>
        <v>0</v>
      </c>
      <c r="BL150" s="20" t="s">
        <v>138</v>
      </c>
      <c r="BM150" s="218" t="s">
        <v>219</v>
      </c>
    </row>
    <row r="151" s="2" customFormat="1">
      <c r="A151" s="41"/>
      <c r="B151" s="42"/>
      <c r="C151" s="43"/>
      <c r="D151" s="220" t="s">
        <v>140</v>
      </c>
      <c r="E151" s="43"/>
      <c r="F151" s="221" t="s">
        <v>220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140</v>
      </c>
      <c r="AU151" s="20" t="s">
        <v>81</v>
      </c>
    </row>
    <row r="152" s="2" customFormat="1">
      <c r="A152" s="41"/>
      <c r="B152" s="42"/>
      <c r="C152" s="43"/>
      <c r="D152" s="225" t="s">
        <v>142</v>
      </c>
      <c r="E152" s="43"/>
      <c r="F152" s="226" t="s">
        <v>221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142</v>
      </c>
      <c r="AU152" s="20" t="s">
        <v>81</v>
      </c>
    </row>
    <row r="153" s="12" customFormat="1" ht="22.8" customHeight="1">
      <c r="A153" s="12"/>
      <c r="B153" s="191"/>
      <c r="C153" s="192"/>
      <c r="D153" s="193" t="s">
        <v>71</v>
      </c>
      <c r="E153" s="205" t="s">
        <v>173</v>
      </c>
      <c r="F153" s="205" t="s">
        <v>222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SUM(P154:P181)</f>
        <v>0</v>
      </c>
      <c r="Q153" s="199"/>
      <c r="R153" s="200">
        <f>SUM(R154:R181)</f>
        <v>1.9143999999999999</v>
      </c>
      <c r="S153" s="199"/>
      <c r="T153" s="201">
        <f>SUM(T154:T181)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77</v>
      </c>
      <c r="AT153" s="203" t="s">
        <v>71</v>
      </c>
      <c r="AU153" s="203" t="s">
        <v>77</v>
      </c>
      <c r="AY153" s="202" t="s">
        <v>131</v>
      </c>
      <c r="BK153" s="204">
        <f>SUM(BK154:BK181)</f>
        <v>0</v>
      </c>
    </row>
    <row r="154" s="2" customFormat="1" ht="24.15" customHeight="1">
      <c r="A154" s="41"/>
      <c r="B154" s="42"/>
      <c r="C154" s="207" t="s">
        <v>223</v>
      </c>
      <c r="D154" s="207" t="s">
        <v>133</v>
      </c>
      <c r="E154" s="208" t="s">
        <v>224</v>
      </c>
      <c r="F154" s="209" t="s">
        <v>225</v>
      </c>
      <c r="G154" s="210" t="s">
        <v>218</v>
      </c>
      <c r="H154" s="211">
        <v>85</v>
      </c>
      <c r="I154" s="212"/>
      <c r="J154" s="213">
        <f>ROUND(I154*H154,2)</f>
        <v>0</v>
      </c>
      <c r="K154" s="209" t="s">
        <v>137</v>
      </c>
      <c r="L154" s="47"/>
      <c r="M154" s="214" t="s">
        <v>19</v>
      </c>
      <c r="N154" s="215" t="s">
        <v>43</v>
      </c>
      <c r="O154" s="87"/>
      <c r="P154" s="216">
        <f>O154*H154</f>
        <v>0</v>
      </c>
      <c r="Q154" s="216">
        <v>0.0038600000000000001</v>
      </c>
      <c r="R154" s="216">
        <f>Q154*H154</f>
        <v>0.3281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138</v>
      </c>
      <c r="AT154" s="218" t="s">
        <v>133</v>
      </c>
      <c r="AU154" s="218" t="s">
        <v>81</v>
      </c>
      <c r="AY154" s="20" t="s">
        <v>131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20" t="s">
        <v>77</v>
      </c>
      <c r="BK154" s="219">
        <f>ROUND(I154*H154,2)</f>
        <v>0</v>
      </c>
      <c r="BL154" s="20" t="s">
        <v>138</v>
      </c>
      <c r="BM154" s="218" t="s">
        <v>226</v>
      </c>
    </row>
    <row r="155" s="2" customFormat="1">
      <c r="A155" s="41"/>
      <c r="B155" s="42"/>
      <c r="C155" s="43"/>
      <c r="D155" s="220" t="s">
        <v>140</v>
      </c>
      <c r="E155" s="43"/>
      <c r="F155" s="221" t="s">
        <v>227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140</v>
      </c>
      <c r="AU155" s="20" t="s">
        <v>81</v>
      </c>
    </row>
    <row r="156" s="2" customFormat="1">
      <c r="A156" s="41"/>
      <c r="B156" s="42"/>
      <c r="C156" s="43"/>
      <c r="D156" s="225" t="s">
        <v>142</v>
      </c>
      <c r="E156" s="43"/>
      <c r="F156" s="226" t="s">
        <v>228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142</v>
      </c>
      <c r="AU156" s="20" t="s">
        <v>81</v>
      </c>
    </row>
    <row r="157" s="13" customFormat="1">
      <c r="A157" s="13"/>
      <c r="B157" s="227"/>
      <c r="C157" s="228"/>
      <c r="D157" s="220" t="s">
        <v>144</v>
      </c>
      <c r="E157" s="229" t="s">
        <v>19</v>
      </c>
      <c r="F157" s="230" t="s">
        <v>229</v>
      </c>
      <c r="G157" s="228"/>
      <c r="H157" s="231">
        <v>5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144</v>
      </c>
      <c r="AU157" s="237" t="s">
        <v>81</v>
      </c>
      <c r="AV157" s="13" t="s">
        <v>81</v>
      </c>
      <c r="AW157" s="13" t="s">
        <v>33</v>
      </c>
      <c r="AX157" s="13" t="s">
        <v>72</v>
      </c>
      <c r="AY157" s="237" t="s">
        <v>131</v>
      </c>
    </row>
    <row r="158" s="13" customFormat="1">
      <c r="A158" s="13"/>
      <c r="B158" s="227"/>
      <c r="C158" s="228"/>
      <c r="D158" s="220" t="s">
        <v>144</v>
      </c>
      <c r="E158" s="229" t="s">
        <v>19</v>
      </c>
      <c r="F158" s="230" t="s">
        <v>230</v>
      </c>
      <c r="G158" s="228"/>
      <c r="H158" s="231">
        <v>14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144</v>
      </c>
      <c r="AU158" s="237" t="s">
        <v>81</v>
      </c>
      <c r="AV158" s="13" t="s">
        <v>81</v>
      </c>
      <c r="AW158" s="13" t="s">
        <v>33</v>
      </c>
      <c r="AX158" s="13" t="s">
        <v>72</v>
      </c>
      <c r="AY158" s="237" t="s">
        <v>131</v>
      </c>
    </row>
    <row r="159" s="13" customFormat="1">
      <c r="A159" s="13"/>
      <c r="B159" s="227"/>
      <c r="C159" s="228"/>
      <c r="D159" s="220" t="s">
        <v>144</v>
      </c>
      <c r="E159" s="229" t="s">
        <v>19</v>
      </c>
      <c r="F159" s="230" t="s">
        <v>231</v>
      </c>
      <c r="G159" s="228"/>
      <c r="H159" s="231">
        <v>50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144</v>
      </c>
      <c r="AU159" s="237" t="s">
        <v>81</v>
      </c>
      <c r="AV159" s="13" t="s">
        <v>81</v>
      </c>
      <c r="AW159" s="13" t="s">
        <v>33</v>
      </c>
      <c r="AX159" s="13" t="s">
        <v>72</v>
      </c>
      <c r="AY159" s="237" t="s">
        <v>131</v>
      </c>
    </row>
    <row r="160" s="13" customFormat="1">
      <c r="A160" s="13"/>
      <c r="B160" s="227"/>
      <c r="C160" s="228"/>
      <c r="D160" s="220" t="s">
        <v>144</v>
      </c>
      <c r="E160" s="229" t="s">
        <v>19</v>
      </c>
      <c r="F160" s="230" t="s">
        <v>8</v>
      </c>
      <c r="G160" s="228"/>
      <c r="H160" s="231">
        <v>12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144</v>
      </c>
      <c r="AU160" s="237" t="s">
        <v>81</v>
      </c>
      <c r="AV160" s="13" t="s">
        <v>81</v>
      </c>
      <c r="AW160" s="13" t="s">
        <v>33</v>
      </c>
      <c r="AX160" s="13" t="s">
        <v>72</v>
      </c>
      <c r="AY160" s="237" t="s">
        <v>131</v>
      </c>
    </row>
    <row r="161" s="15" customFormat="1">
      <c r="A161" s="15"/>
      <c r="B161" s="248"/>
      <c r="C161" s="249"/>
      <c r="D161" s="220" t="s">
        <v>144</v>
      </c>
      <c r="E161" s="250" t="s">
        <v>19</v>
      </c>
      <c r="F161" s="251" t="s">
        <v>232</v>
      </c>
      <c r="G161" s="249"/>
      <c r="H161" s="252">
        <v>81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8" t="s">
        <v>144</v>
      </c>
      <c r="AU161" s="258" t="s">
        <v>81</v>
      </c>
      <c r="AV161" s="15" t="s">
        <v>153</v>
      </c>
      <c r="AW161" s="15" t="s">
        <v>33</v>
      </c>
      <c r="AX161" s="15" t="s">
        <v>72</v>
      </c>
      <c r="AY161" s="258" t="s">
        <v>131</v>
      </c>
    </row>
    <row r="162" s="14" customFormat="1">
      <c r="A162" s="14"/>
      <c r="B162" s="238"/>
      <c r="C162" s="239"/>
      <c r="D162" s="220" t="s">
        <v>144</v>
      </c>
      <c r="E162" s="240" t="s">
        <v>19</v>
      </c>
      <c r="F162" s="241" t="s">
        <v>233</v>
      </c>
      <c r="G162" s="239"/>
      <c r="H162" s="240" t="s">
        <v>19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144</v>
      </c>
      <c r="AU162" s="247" t="s">
        <v>81</v>
      </c>
      <c r="AV162" s="14" t="s">
        <v>77</v>
      </c>
      <c r="AW162" s="14" t="s">
        <v>33</v>
      </c>
      <c r="AX162" s="14" t="s">
        <v>72</v>
      </c>
      <c r="AY162" s="247" t="s">
        <v>131</v>
      </c>
    </row>
    <row r="163" s="13" customFormat="1">
      <c r="A163" s="13"/>
      <c r="B163" s="227"/>
      <c r="C163" s="228"/>
      <c r="D163" s="220" t="s">
        <v>144</v>
      </c>
      <c r="E163" s="229" t="s">
        <v>19</v>
      </c>
      <c r="F163" s="230" t="s">
        <v>138</v>
      </c>
      <c r="G163" s="228"/>
      <c r="H163" s="231">
        <v>4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144</v>
      </c>
      <c r="AU163" s="237" t="s">
        <v>81</v>
      </c>
      <c r="AV163" s="13" t="s">
        <v>81</v>
      </c>
      <c r="AW163" s="13" t="s">
        <v>33</v>
      </c>
      <c r="AX163" s="13" t="s">
        <v>72</v>
      </c>
      <c r="AY163" s="237" t="s">
        <v>131</v>
      </c>
    </row>
    <row r="164" s="16" customFormat="1">
      <c r="A164" s="16"/>
      <c r="B164" s="259"/>
      <c r="C164" s="260"/>
      <c r="D164" s="220" t="s">
        <v>144</v>
      </c>
      <c r="E164" s="261" t="s">
        <v>19</v>
      </c>
      <c r="F164" s="262" t="s">
        <v>234</v>
      </c>
      <c r="G164" s="260"/>
      <c r="H164" s="263">
        <v>85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69" t="s">
        <v>144</v>
      </c>
      <c r="AU164" s="269" t="s">
        <v>81</v>
      </c>
      <c r="AV164" s="16" t="s">
        <v>138</v>
      </c>
      <c r="AW164" s="16" t="s">
        <v>33</v>
      </c>
      <c r="AX164" s="16" t="s">
        <v>77</v>
      </c>
      <c r="AY164" s="269" t="s">
        <v>131</v>
      </c>
    </row>
    <row r="165" s="2" customFormat="1" ht="24.15" customHeight="1">
      <c r="A165" s="41"/>
      <c r="B165" s="42"/>
      <c r="C165" s="207" t="s">
        <v>230</v>
      </c>
      <c r="D165" s="207" t="s">
        <v>133</v>
      </c>
      <c r="E165" s="208" t="s">
        <v>235</v>
      </c>
      <c r="F165" s="209" t="s">
        <v>236</v>
      </c>
      <c r="G165" s="210" t="s">
        <v>218</v>
      </c>
      <c r="H165" s="211">
        <v>16</v>
      </c>
      <c r="I165" s="212"/>
      <c r="J165" s="213">
        <f>ROUND(I165*H165,2)</f>
        <v>0</v>
      </c>
      <c r="K165" s="209" t="s">
        <v>137</v>
      </c>
      <c r="L165" s="47"/>
      <c r="M165" s="214" t="s">
        <v>19</v>
      </c>
      <c r="N165" s="215" t="s">
        <v>43</v>
      </c>
      <c r="O165" s="87"/>
      <c r="P165" s="216">
        <f>O165*H165</f>
        <v>0</v>
      </c>
      <c r="Q165" s="216">
        <v>0.043799999999999999</v>
      </c>
      <c r="R165" s="216">
        <f>Q165*H165</f>
        <v>0.70079999999999998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138</v>
      </c>
      <c r="AT165" s="218" t="s">
        <v>133</v>
      </c>
      <c r="AU165" s="218" t="s">
        <v>81</v>
      </c>
      <c r="AY165" s="20" t="s">
        <v>131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77</v>
      </c>
      <c r="BK165" s="219">
        <f>ROUND(I165*H165,2)</f>
        <v>0</v>
      </c>
      <c r="BL165" s="20" t="s">
        <v>138</v>
      </c>
      <c r="BM165" s="218" t="s">
        <v>237</v>
      </c>
    </row>
    <row r="166" s="2" customFormat="1">
      <c r="A166" s="41"/>
      <c r="B166" s="42"/>
      <c r="C166" s="43"/>
      <c r="D166" s="220" t="s">
        <v>140</v>
      </c>
      <c r="E166" s="43"/>
      <c r="F166" s="221" t="s">
        <v>238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140</v>
      </c>
      <c r="AU166" s="20" t="s">
        <v>81</v>
      </c>
    </row>
    <row r="167" s="2" customFormat="1">
      <c r="A167" s="41"/>
      <c r="B167" s="42"/>
      <c r="C167" s="43"/>
      <c r="D167" s="225" t="s">
        <v>142</v>
      </c>
      <c r="E167" s="43"/>
      <c r="F167" s="226" t="s">
        <v>239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142</v>
      </c>
      <c r="AU167" s="20" t="s">
        <v>81</v>
      </c>
    </row>
    <row r="168" s="13" customFormat="1">
      <c r="A168" s="13"/>
      <c r="B168" s="227"/>
      <c r="C168" s="228"/>
      <c r="D168" s="220" t="s">
        <v>144</v>
      </c>
      <c r="E168" s="229" t="s">
        <v>19</v>
      </c>
      <c r="F168" s="230" t="s">
        <v>240</v>
      </c>
      <c r="G168" s="228"/>
      <c r="H168" s="231">
        <v>16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144</v>
      </c>
      <c r="AU168" s="237" t="s">
        <v>81</v>
      </c>
      <c r="AV168" s="13" t="s">
        <v>81</v>
      </c>
      <c r="AW168" s="13" t="s">
        <v>33</v>
      </c>
      <c r="AX168" s="13" t="s">
        <v>77</v>
      </c>
      <c r="AY168" s="237" t="s">
        <v>131</v>
      </c>
    </row>
    <row r="169" s="2" customFormat="1" ht="33" customHeight="1">
      <c r="A169" s="41"/>
      <c r="B169" s="42"/>
      <c r="C169" s="207" t="s">
        <v>241</v>
      </c>
      <c r="D169" s="207" t="s">
        <v>133</v>
      </c>
      <c r="E169" s="208" t="s">
        <v>242</v>
      </c>
      <c r="F169" s="209" t="s">
        <v>243</v>
      </c>
      <c r="G169" s="210" t="s">
        <v>218</v>
      </c>
      <c r="H169" s="211">
        <v>5</v>
      </c>
      <c r="I169" s="212"/>
      <c r="J169" s="213">
        <f>ROUND(I169*H169,2)</f>
        <v>0</v>
      </c>
      <c r="K169" s="209" t="s">
        <v>137</v>
      </c>
      <c r="L169" s="47"/>
      <c r="M169" s="214" t="s">
        <v>19</v>
      </c>
      <c r="N169" s="215" t="s">
        <v>43</v>
      </c>
      <c r="O169" s="87"/>
      <c r="P169" s="216">
        <f>O169*H169</f>
        <v>0</v>
      </c>
      <c r="Q169" s="216">
        <v>0.01174</v>
      </c>
      <c r="R169" s="216">
        <f>Q169*H169</f>
        <v>0.058700000000000002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138</v>
      </c>
      <c r="AT169" s="218" t="s">
        <v>133</v>
      </c>
      <c r="AU169" s="218" t="s">
        <v>81</v>
      </c>
      <c r="AY169" s="20" t="s">
        <v>131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77</v>
      </c>
      <c r="BK169" s="219">
        <f>ROUND(I169*H169,2)</f>
        <v>0</v>
      </c>
      <c r="BL169" s="20" t="s">
        <v>138</v>
      </c>
      <c r="BM169" s="218" t="s">
        <v>244</v>
      </c>
    </row>
    <row r="170" s="2" customFormat="1">
      <c r="A170" s="41"/>
      <c r="B170" s="42"/>
      <c r="C170" s="43"/>
      <c r="D170" s="220" t="s">
        <v>140</v>
      </c>
      <c r="E170" s="43"/>
      <c r="F170" s="221" t="s">
        <v>245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140</v>
      </c>
      <c r="AU170" s="20" t="s">
        <v>81</v>
      </c>
    </row>
    <row r="171" s="2" customFormat="1">
      <c r="A171" s="41"/>
      <c r="B171" s="42"/>
      <c r="C171" s="43"/>
      <c r="D171" s="225" t="s">
        <v>142</v>
      </c>
      <c r="E171" s="43"/>
      <c r="F171" s="226" t="s">
        <v>246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142</v>
      </c>
      <c r="AU171" s="20" t="s">
        <v>81</v>
      </c>
    </row>
    <row r="172" s="14" customFormat="1">
      <c r="A172" s="14"/>
      <c r="B172" s="238"/>
      <c r="C172" s="239"/>
      <c r="D172" s="220" t="s">
        <v>144</v>
      </c>
      <c r="E172" s="240" t="s">
        <v>19</v>
      </c>
      <c r="F172" s="241" t="s">
        <v>247</v>
      </c>
      <c r="G172" s="239"/>
      <c r="H172" s="240" t="s">
        <v>19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144</v>
      </c>
      <c r="AU172" s="247" t="s">
        <v>81</v>
      </c>
      <c r="AV172" s="14" t="s">
        <v>77</v>
      </c>
      <c r="AW172" s="14" t="s">
        <v>33</v>
      </c>
      <c r="AX172" s="14" t="s">
        <v>72</v>
      </c>
      <c r="AY172" s="247" t="s">
        <v>131</v>
      </c>
    </row>
    <row r="173" s="13" customFormat="1">
      <c r="A173" s="13"/>
      <c r="B173" s="227"/>
      <c r="C173" s="228"/>
      <c r="D173" s="220" t="s">
        <v>144</v>
      </c>
      <c r="E173" s="229" t="s">
        <v>19</v>
      </c>
      <c r="F173" s="230" t="s">
        <v>77</v>
      </c>
      <c r="G173" s="228"/>
      <c r="H173" s="231">
        <v>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144</v>
      </c>
      <c r="AU173" s="237" t="s">
        <v>81</v>
      </c>
      <c r="AV173" s="13" t="s">
        <v>81</v>
      </c>
      <c r="AW173" s="13" t="s">
        <v>33</v>
      </c>
      <c r="AX173" s="13" t="s">
        <v>72</v>
      </c>
      <c r="AY173" s="237" t="s">
        <v>131</v>
      </c>
    </row>
    <row r="174" s="14" customFormat="1">
      <c r="A174" s="14"/>
      <c r="B174" s="238"/>
      <c r="C174" s="239"/>
      <c r="D174" s="220" t="s">
        <v>144</v>
      </c>
      <c r="E174" s="240" t="s">
        <v>19</v>
      </c>
      <c r="F174" s="241" t="s">
        <v>248</v>
      </c>
      <c r="G174" s="239"/>
      <c r="H174" s="240" t="s">
        <v>19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144</v>
      </c>
      <c r="AU174" s="247" t="s">
        <v>81</v>
      </c>
      <c r="AV174" s="14" t="s">
        <v>77</v>
      </c>
      <c r="AW174" s="14" t="s">
        <v>33</v>
      </c>
      <c r="AX174" s="14" t="s">
        <v>72</v>
      </c>
      <c r="AY174" s="247" t="s">
        <v>131</v>
      </c>
    </row>
    <row r="175" s="13" customFormat="1">
      <c r="A175" s="13"/>
      <c r="B175" s="227"/>
      <c r="C175" s="228"/>
      <c r="D175" s="220" t="s">
        <v>144</v>
      </c>
      <c r="E175" s="229" t="s">
        <v>19</v>
      </c>
      <c r="F175" s="230" t="s">
        <v>81</v>
      </c>
      <c r="G175" s="228"/>
      <c r="H175" s="231">
        <v>2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144</v>
      </c>
      <c r="AU175" s="237" t="s">
        <v>81</v>
      </c>
      <c r="AV175" s="13" t="s">
        <v>81</v>
      </c>
      <c r="AW175" s="13" t="s">
        <v>33</v>
      </c>
      <c r="AX175" s="13" t="s">
        <v>72</v>
      </c>
      <c r="AY175" s="237" t="s">
        <v>131</v>
      </c>
    </row>
    <row r="176" s="14" customFormat="1">
      <c r="A176" s="14"/>
      <c r="B176" s="238"/>
      <c r="C176" s="239"/>
      <c r="D176" s="220" t="s">
        <v>144</v>
      </c>
      <c r="E176" s="240" t="s">
        <v>19</v>
      </c>
      <c r="F176" s="241" t="s">
        <v>249</v>
      </c>
      <c r="G176" s="239"/>
      <c r="H176" s="240" t="s">
        <v>19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144</v>
      </c>
      <c r="AU176" s="247" t="s">
        <v>81</v>
      </c>
      <c r="AV176" s="14" t="s">
        <v>77</v>
      </c>
      <c r="AW176" s="14" t="s">
        <v>33</v>
      </c>
      <c r="AX176" s="14" t="s">
        <v>72</v>
      </c>
      <c r="AY176" s="247" t="s">
        <v>131</v>
      </c>
    </row>
    <row r="177" s="13" customFormat="1">
      <c r="A177" s="13"/>
      <c r="B177" s="227"/>
      <c r="C177" s="228"/>
      <c r="D177" s="220" t="s">
        <v>144</v>
      </c>
      <c r="E177" s="229" t="s">
        <v>19</v>
      </c>
      <c r="F177" s="230" t="s">
        <v>81</v>
      </c>
      <c r="G177" s="228"/>
      <c r="H177" s="231">
        <v>2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144</v>
      </c>
      <c r="AU177" s="237" t="s">
        <v>81</v>
      </c>
      <c r="AV177" s="13" t="s">
        <v>81</v>
      </c>
      <c r="AW177" s="13" t="s">
        <v>33</v>
      </c>
      <c r="AX177" s="13" t="s">
        <v>72</v>
      </c>
      <c r="AY177" s="237" t="s">
        <v>131</v>
      </c>
    </row>
    <row r="178" s="16" customFormat="1">
      <c r="A178" s="16"/>
      <c r="B178" s="259"/>
      <c r="C178" s="260"/>
      <c r="D178" s="220" t="s">
        <v>144</v>
      </c>
      <c r="E178" s="261" t="s">
        <v>19</v>
      </c>
      <c r="F178" s="262" t="s">
        <v>234</v>
      </c>
      <c r="G178" s="260"/>
      <c r="H178" s="263">
        <v>5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69" t="s">
        <v>144</v>
      </c>
      <c r="AU178" s="269" t="s">
        <v>81</v>
      </c>
      <c r="AV178" s="16" t="s">
        <v>138</v>
      </c>
      <c r="AW178" s="16" t="s">
        <v>33</v>
      </c>
      <c r="AX178" s="16" t="s">
        <v>77</v>
      </c>
      <c r="AY178" s="269" t="s">
        <v>131</v>
      </c>
    </row>
    <row r="179" s="2" customFormat="1" ht="21.75" customHeight="1">
      <c r="A179" s="41"/>
      <c r="B179" s="42"/>
      <c r="C179" s="207" t="s">
        <v>250</v>
      </c>
      <c r="D179" s="207" t="s">
        <v>133</v>
      </c>
      <c r="E179" s="208" t="s">
        <v>251</v>
      </c>
      <c r="F179" s="209" t="s">
        <v>252</v>
      </c>
      <c r="G179" s="210" t="s">
        <v>136</v>
      </c>
      <c r="H179" s="211">
        <v>3</v>
      </c>
      <c r="I179" s="212"/>
      <c r="J179" s="213">
        <f>ROUND(I179*H179,2)</f>
        <v>0</v>
      </c>
      <c r="K179" s="209" t="s">
        <v>137</v>
      </c>
      <c r="L179" s="47"/>
      <c r="M179" s="214" t="s">
        <v>19</v>
      </c>
      <c r="N179" s="215" t="s">
        <v>43</v>
      </c>
      <c r="O179" s="87"/>
      <c r="P179" s="216">
        <f>O179*H179</f>
        <v>0</v>
      </c>
      <c r="Q179" s="216">
        <v>0.27560000000000001</v>
      </c>
      <c r="R179" s="216">
        <f>Q179*H179</f>
        <v>0.82679999999999998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138</v>
      </c>
      <c r="AT179" s="218" t="s">
        <v>133</v>
      </c>
      <c r="AU179" s="218" t="s">
        <v>81</v>
      </c>
      <c r="AY179" s="20" t="s">
        <v>131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77</v>
      </c>
      <c r="BK179" s="219">
        <f>ROUND(I179*H179,2)</f>
        <v>0</v>
      </c>
      <c r="BL179" s="20" t="s">
        <v>138</v>
      </c>
      <c r="BM179" s="218" t="s">
        <v>253</v>
      </c>
    </row>
    <row r="180" s="2" customFormat="1">
      <c r="A180" s="41"/>
      <c r="B180" s="42"/>
      <c r="C180" s="43"/>
      <c r="D180" s="220" t="s">
        <v>140</v>
      </c>
      <c r="E180" s="43"/>
      <c r="F180" s="221" t="s">
        <v>254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140</v>
      </c>
      <c r="AU180" s="20" t="s">
        <v>81</v>
      </c>
    </row>
    <row r="181" s="2" customFormat="1">
      <c r="A181" s="41"/>
      <c r="B181" s="42"/>
      <c r="C181" s="43"/>
      <c r="D181" s="225" t="s">
        <v>142</v>
      </c>
      <c r="E181" s="43"/>
      <c r="F181" s="226" t="s">
        <v>255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142</v>
      </c>
      <c r="AU181" s="20" t="s">
        <v>81</v>
      </c>
    </row>
    <row r="182" s="12" customFormat="1" ht="22.8" customHeight="1">
      <c r="A182" s="12"/>
      <c r="B182" s="191"/>
      <c r="C182" s="192"/>
      <c r="D182" s="193" t="s">
        <v>71</v>
      </c>
      <c r="E182" s="205" t="s">
        <v>195</v>
      </c>
      <c r="F182" s="205" t="s">
        <v>256</v>
      </c>
      <c r="G182" s="192"/>
      <c r="H182" s="192"/>
      <c r="I182" s="195"/>
      <c r="J182" s="206">
        <f>BK182</f>
        <v>0</v>
      </c>
      <c r="K182" s="192"/>
      <c r="L182" s="197"/>
      <c r="M182" s="198"/>
      <c r="N182" s="199"/>
      <c r="O182" s="199"/>
      <c r="P182" s="200">
        <f>SUM(P183:P289)</f>
        <v>0</v>
      </c>
      <c r="Q182" s="199"/>
      <c r="R182" s="200">
        <f>SUM(R183:R289)</f>
        <v>0.034262599999999997</v>
      </c>
      <c r="S182" s="199"/>
      <c r="T182" s="201">
        <f>SUM(T183:T289)</f>
        <v>0.92741699999999982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77</v>
      </c>
      <c r="AT182" s="203" t="s">
        <v>71</v>
      </c>
      <c r="AU182" s="203" t="s">
        <v>77</v>
      </c>
      <c r="AY182" s="202" t="s">
        <v>131</v>
      </c>
      <c r="BK182" s="204">
        <f>SUM(BK183:BK289)</f>
        <v>0</v>
      </c>
    </row>
    <row r="183" s="2" customFormat="1" ht="33" customHeight="1">
      <c r="A183" s="41"/>
      <c r="B183" s="42"/>
      <c r="C183" s="207" t="s">
        <v>257</v>
      </c>
      <c r="D183" s="207" t="s">
        <v>133</v>
      </c>
      <c r="E183" s="208" t="s">
        <v>258</v>
      </c>
      <c r="F183" s="209" t="s">
        <v>259</v>
      </c>
      <c r="G183" s="210" t="s">
        <v>136</v>
      </c>
      <c r="H183" s="211">
        <v>36</v>
      </c>
      <c r="I183" s="212"/>
      <c r="J183" s="213">
        <f>ROUND(I183*H183,2)</f>
        <v>0</v>
      </c>
      <c r="K183" s="209" t="s">
        <v>137</v>
      </c>
      <c r="L183" s="47"/>
      <c r="M183" s="214" t="s">
        <v>19</v>
      </c>
      <c r="N183" s="215" t="s">
        <v>43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138</v>
      </c>
      <c r="AT183" s="218" t="s">
        <v>133</v>
      </c>
      <c r="AU183" s="218" t="s">
        <v>81</v>
      </c>
      <c r="AY183" s="20" t="s">
        <v>131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77</v>
      </c>
      <c r="BK183" s="219">
        <f>ROUND(I183*H183,2)</f>
        <v>0</v>
      </c>
      <c r="BL183" s="20" t="s">
        <v>138</v>
      </c>
      <c r="BM183" s="218" t="s">
        <v>260</v>
      </c>
    </row>
    <row r="184" s="2" customFormat="1">
      <c r="A184" s="41"/>
      <c r="B184" s="42"/>
      <c r="C184" s="43"/>
      <c r="D184" s="220" t="s">
        <v>140</v>
      </c>
      <c r="E184" s="43"/>
      <c r="F184" s="221" t="s">
        <v>261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140</v>
      </c>
      <c r="AU184" s="20" t="s">
        <v>81</v>
      </c>
    </row>
    <row r="185" s="2" customFormat="1">
      <c r="A185" s="41"/>
      <c r="B185" s="42"/>
      <c r="C185" s="43"/>
      <c r="D185" s="225" t="s">
        <v>142</v>
      </c>
      <c r="E185" s="43"/>
      <c r="F185" s="226" t="s">
        <v>262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142</v>
      </c>
      <c r="AU185" s="20" t="s">
        <v>81</v>
      </c>
    </row>
    <row r="186" s="13" customFormat="1">
      <c r="A186" s="13"/>
      <c r="B186" s="227"/>
      <c r="C186" s="228"/>
      <c r="D186" s="220" t="s">
        <v>144</v>
      </c>
      <c r="E186" s="229" t="s">
        <v>19</v>
      </c>
      <c r="F186" s="230" t="s">
        <v>263</v>
      </c>
      <c r="G186" s="228"/>
      <c r="H186" s="231">
        <v>36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144</v>
      </c>
      <c r="AU186" s="237" t="s">
        <v>81</v>
      </c>
      <c r="AV186" s="13" t="s">
        <v>81</v>
      </c>
      <c r="AW186" s="13" t="s">
        <v>33</v>
      </c>
      <c r="AX186" s="13" t="s">
        <v>77</v>
      </c>
      <c r="AY186" s="237" t="s">
        <v>131</v>
      </c>
    </row>
    <row r="187" s="2" customFormat="1" ht="37.8" customHeight="1">
      <c r="A187" s="41"/>
      <c r="B187" s="42"/>
      <c r="C187" s="207" t="s">
        <v>264</v>
      </c>
      <c r="D187" s="207" t="s">
        <v>133</v>
      </c>
      <c r="E187" s="208" t="s">
        <v>265</v>
      </c>
      <c r="F187" s="209" t="s">
        <v>266</v>
      </c>
      <c r="G187" s="210" t="s">
        <v>136</v>
      </c>
      <c r="H187" s="211">
        <v>504</v>
      </c>
      <c r="I187" s="212"/>
      <c r="J187" s="213">
        <f>ROUND(I187*H187,2)</f>
        <v>0</v>
      </c>
      <c r="K187" s="209" t="s">
        <v>137</v>
      </c>
      <c r="L187" s="47"/>
      <c r="M187" s="214" t="s">
        <v>19</v>
      </c>
      <c r="N187" s="215" t="s">
        <v>43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138</v>
      </c>
      <c r="AT187" s="218" t="s">
        <v>133</v>
      </c>
      <c r="AU187" s="218" t="s">
        <v>81</v>
      </c>
      <c r="AY187" s="20" t="s">
        <v>131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77</v>
      </c>
      <c r="BK187" s="219">
        <f>ROUND(I187*H187,2)</f>
        <v>0</v>
      </c>
      <c r="BL187" s="20" t="s">
        <v>138</v>
      </c>
      <c r="BM187" s="218" t="s">
        <v>267</v>
      </c>
    </row>
    <row r="188" s="2" customFormat="1">
      <c r="A188" s="41"/>
      <c r="B188" s="42"/>
      <c r="C188" s="43"/>
      <c r="D188" s="220" t="s">
        <v>140</v>
      </c>
      <c r="E188" s="43"/>
      <c r="F188" s="221" t="s">
        <v>268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140</v>
      </c>
      <c r="AU188" s="20" t="s">
        <v>81</v>
      </c>
    </row>
    <row r="189" s="2" customFormat="1">
      <c r="A189" s="41"/>
      <c r="B189" s="42"/>
      <c r="C189" s="43"/>
      <c r="D189" s="225" t="s">
        <v>142</v>
      </c>
      <c r="E189" s="43"/>
      <c r="F189" s="226" t="s">
        <v>269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142</v>
      </c>
      <c r="AU189" s="20" t="s">
        <v>81</v>
      </c>
    </row>
    <row r="190" s="13" customFormat="1">
      <c r="A190" s="13"/>
      <c r="B190" s="227"/>
      <c r="C190" s="228"/>
      <c r="D190" s="220" t="s">
        <v>144</v>
      </c>
      <c r="E190" s="228"/>
      <c r="F190" s="230" t="s">
        <v>270</v>
      </c>
      <c r="G190" s="228"/>
      <c r="H190" s="231">
        <v>504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144</v>
      </c>
      <c r="AU190" s="237" t="s">
        <v>81</v>
      </c>
      <c r="AV190" s="13" t="s">
        <v>81</v>
      </c>
      <c r="AW190" s="13" t="s">
        <v>4</v>
      </c>
      <c r="AX190" s="13" t="s">
        <v>77</v>
      </c>
      <c r="AY190" s="237" t="s">
        <v>131</v>
      </c>
    </row>
    <row r="191" s="2" customFormat="1" ht="44.25" customHeight="1">
      <c r="A191" s="41"/>
      <c r="B191" s="42"/>
      <c r="C191" s="207" t="s">
        <v>271</v>
      </c>
      <c r="D191" s="207" t="s">
        <v>133</v>
      </c>
      <c r="E191" s="208" t="s">
        <v>272</v>
      </c>
      <c r="F191" s="209" t="s">
        <v>273</v>
      </c>
      <c r="G191" s="210" t="s">
        <v>218</v>
      </c>
      <c r="H191" s="211">
        <v>1</v>
      </c>
      <c r="I191" s="212"/>
      <c r="J191" s="213">
        <f>ROUND(I191*H191,2)</f>
        <v>0</v>
      </c>
      <c r="K191" s="209" t="s">
        <v>137</v>
      </c>
      <c r="L191" s="47"/>
      <c r="M191" s="214" t="s">
        <v>19</v>
      </c>
      <c r="N191" s="215" t="s">
        <v>43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138</v>
      </c>
      <c r="AT191" s="218" t="s">
        <v>133</v>
      </c>
      <c r="AU191" s="218" t="s">
        <v>81</v>
      </c>
      <c r="AY191" s="20" t="s">
        <v>131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77</v>
      </c>
      <c r="BK191" s="219">
        <f>ROUND(I191*H191,2)</f>
        <v>0</v>
      </c>
      <c r="BL191" s="20" t="s">
        <v>138</v>
      </c>
      <c r="BM191" s="218" t="s">
        <v>274</v>
      </c>
    </row>
    <row r="192" s="2" customFormat="1">
      <c r="A192" s="41"/>
      <c r="B192" s="42"/>
      <c r="C192" s="43"/>
      <c r="D192" s="220" t="s">
        <v>140</v>
      </c>
      <c r="E192" s="43"/>
      <c r="F192" s="221" t="s">
        <v>275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140</v>
      </c>
      <c r="AU192" s="20" t="s">
        <v>81</v>
      </c>
    </row>
    <row r="193" s="2" customFormat="1">
      <c r="A193" s="41"/>
      <c r="B193" s="42"/>
      <c r="C193" s="43"/>
      <c r="D193" s="225" t="s">
        <v>142</v>
      </c>
      <c r="E193" s="43"/>
      <c r="F193" s="226" t="s">
        <v>276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142</v>
      </c>
      <c r="AU193" s="20" t="s">
        <v>81</v>
      </c>
    </row>
    <row r="194" s="2" customFormat="1" ht="33" customHeight="1">
      <c r="A194" s="41"/>
      <c r="B194" s="42"/>
      <c r="C194" s="207" t="s">
        <v>277</v>
      </c>
      <c r="D194" s="207" t="s">
        <v>133</v>
      </c>
      <c r="E194" s="208" t="s">
        <v>278</v>
      </c>
      <c r="F194" s="209" t="s">
        <v>279</v>
      </c>
      <c r="G194" s="210" t="s">
        <v>136</v>
      </c>
      <c r="H194" s="211">
        <v>36</v>
      </c>
      <c r="I194" s="212"/>
      <c r="J194" s="213">
        <f>ROUND(I194*H194,2)</f>
        <v>0</v>
      </c>
      <c r="K194" s="209" t="s">
        <v>137</v>
      </c>
      <c r="L194" s="47"/>
      <c r="M194" s="214" t="s">
        <v>19</v>
      </c>
      <c r="N194" s="215" t="s">
        <v>43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138</v>
      </c>
      <c r="AT194" s="218" t="s">
        <v>133</v>
      </c>
      <c r="AU194" s="218" t="s">
        <v>81</v>
      </c>
      <c r="AY194" s="20" t="s">
        <v>131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77</v>
      </c>
      <c r="BK194" s="219">
        <f>ROUND(I194*H194,2)</f>
        <v>0</v>
      </c>
      <c r="BL194" s="20" t="s">
        <v>138</v>
      </c>
      <c r="BM194" s="218" t="s">
        <v>280</v>
      </c>
    </row>
    <row r="195" s="2" customFormat="1">
      <c r="A195" s="41"/>
      <c r="B195" s="42"/>
      <c r="C195" s="43"/>
      <c r="D195" s="220" t="s">
        <v>140</v>
      </c>
      <c r="E195" s="43"/>
      <c r="F195" s="221" t="s">
        <v>281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140</v>
      </c>
      <c r="AU195" s="20" t="s">
        <v>81</v>
      </c>
    </row>
    <row r="196" s="2" customFormat="1">
      <c r="A196" s="41"/>
      <c r="B196" s="42"/>
      <c r="C196" s="43"/>
      <c r="D196" s="225" t="s">
        <v>142</v>
      </c>
      <c r="E196" s="43"/>
      <c r="F196" s="226" t="s">
        <v>282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142</v>
      </c>
      <c r="AU196" s="20" t="s">
        <v>81</v>
      </c>
    </row>
    <row r="197" s="2" customFormat="1" ht="33" customHeight="1">
      <c r="A197" s="41"/>
      <c r="B197" s="42"/>
      <c r="C197" s="207" t="s">
        <v>7</v>
      </c>
      <c r="D197" s="207" t="s">
        <v>133</v>
      </c>
      <c r="E197" s="208" t="s">
        <v>283</v>
      </c>
      <c r="F197" s="209" t="s">
        <v>284</v>
      </c>
      <c r="G197" s="210" t="s">
        <v>136</v>
      </c>
      <c r="H197" s="211">
        <v>100</v>
      </c>
      <c r="I197" s="212"/>
      <c r="J197" s="213">
        <f>ROUND(I197*H197,2)</f>
        <v>0</v>
      </c>
      <c r="K197" s="209" t="s">
        <v>137</v>
      </c>
      <c r="L197" s="47"/>
      <c r="M197" s="214" t="s">
        <v>19</v>
      </c>
      <c r="N197" s="215" t="s">
        <v>43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138</v>
      </c>
      <c r="AT197" s="218" t="s">
        <v>133</v>
      </c>
      <c r="AU197" s="218" t="s">
        <v>81</v>
      </c>
      <c r="AY197" s="20" t="s">
        <v>131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77</v>
      </c>
      <c r="BK197" s="219">
        <f>ROUND(I197*H197,2)</f>
        <v>0</v>
      </c>
      <c r="BL197" s="20" t="s">
        <v>138</v>
      </c>
      <c r="BM197" s="218" t="s">
        <v>285</v>
      </c>
    </row>
    <row r="198" s="2" customFormat="1">
      <c r="A198" s="41"/>
      <c r="B198" s="42"/>
      <c r="C198" s="43"/>
      <c r="D198" s="220" t="s">
        <v>140</v>
      </c>
      <c r="E198" s="43"/>
      <c r="F198" s="221" t="s">
        <v>286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140</v>
      </c>
      <c r="AU198" s="20" t="s">
        <v>81</v>
      </c>
    </row>
    <row r="199" s="2" customFormat="1">
      <c r="A199" s="41"/>
      <c r="B199" s="42"/>
      <c r="C199" s="43"/>
      <c r="D199" s="225" t="s">
        <v>142</v>
      </c>
      <c r="E199" s="43"/>
      <c r="F199" s="226" t="s">
        <v>287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142</v>
      </c>
      <c r="AU199" s="20" t="s">
        <v>81</v>
      </c>
    </row>
    <row r="200" s="2" customFormat="1" ht="24.15" customHeight="1">
      <c r="A200" s="41"/>
      <c r="B200" s="42"/>
      <c r="C200" s="207" t="s">
        <v>288</v>
      </c>
      <c r="D200" s="207" t="s">
        <v>133</v>
      </c>
      <c r="E200" s="208" t="s">
        <v>289</v>
      </c>
      <c r="F200" s="209" t="s">
        <v>290</v>
      </c>
      <c r="G200" s="210" t="s">
        <v>136</v>
      </c>
      <c r="H200" s="211">
        <v>300</v>
      </c>
      <c r="I200" s="212"/>
      <c r="J200" s="213">
        <f>ROUND(I200*H200,2)</f>
        <v>0</v>
      </c>
      <c r="K200" s="209" t="s">
        <v>137</v>
      </c>
      <c r="L200" s="47"/>
      <c r="M200" s="214" t="s">
        <v>19</v>
      </c>
      <c r="N200" s="215" t="s">
        <v>43</v>
      </c>
      <c r="O200" s="87"/>
      <c r="P200" s="216">
        <f>O200*H200</f>
        <v>0</v>
      </c>
      <c r="Q200" s="216">
        <v>4.0000000000000003E-05</v>
      </c>
      <c r="R200" s="216">
        <f>Q200*H200</f>
        <v>0.012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138</v>
      </c>
      <c r="AT200" s="218" t="s">
        <v>133</v>
      </c>
      <c r="AU200" s="218" t="s">
        <v>81</v>
      </c>
      <c r="AY200" s="20" t="s">
        <v>131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77</v>
      </c>
      <c r="BK200" s="219">
        <f>ROUND(I200*H200,2)</f>
        <v>0</v>
      </c>
      <c r="BL200" s="20" t="s">
        <v>138</v>
      </c>
      <c r="BM200" s="218" t="s">
        <v>291</v>
      </c>
    </row>
    <row r="201" s="2" customFormat="1">
      <c r="A201" s="41"/>
      <c r="B201" s="42"/>
      <c r="C201" s="43"/>
      <c r="D201" s="220" t="s">
        <v>140</v>
      </c>
      <c r="E201" s="43"/>
      <c r="F201" s="221" t="s">
        <v>292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140</v>
      </c>
      <c r="AU201" s="20" t="s">
        <v>81</v>
      </c>
    </row>
    <row r="202" s="2" customFormat="1">
      <c r="A202" s="41"/>
      <c r="B202" s="42"/>
      <c r="C202" s="43"/>
      <c r="D202" s="225" t="s">
        <v>142</v>
      </c>
      <c r="E202" s="43"/>
      <c r="F202" s="226" t="s">
        <v>293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142</v>
      </c>
      <c r="AU202" s="20" t="s">
        <v>81</v>
      </c>
    </row>
    <row r="203" s="2" customFormat="1" ht="24.15" customHeight="1">
      <c r="A203" s="41"/>
      <c r="B203" s="42"/>
      <c r="C203" s="207" t="s">
        <v>294</v>
      </c>
      <c r="D203" s="207" t="s">
        <v>133</v>
      </c>
      <c r="E203" s="208" t="s">
        <v>295</v>
      </c>
      <c r="F203" s="209" t="s">
        <v>296</v>
      </c>
      <c r="G203" s="210" t="s">
        <v>136</v>
      </c>
      <c r="H203" s="211">
        <v>2.9750000000000001</v>
      </c>
      <c r="I203" s="212"/>
      <c r="J203" s="213">
        <f>ROUND(I203*H203,2)</f>
        <v>0</v>
      </c>
      <c r="K203" s="209" t="s">
        <v>137</v>
      </c>
      <c r="L203" s="47"/>
      <c r="M203" s="214" t="s">
        <v>19</v>
      </c>
      <c r="N203" s="215" t="s">
        <v>43</v>
      </c>
      <c r="O203" s="87"/>
      <c r="P203" s="216">
        <f>O203*H203</f>
        <v>0</v>
      </c>
      <c r="Q203" s="216">
        <v>0</v>
      </c>
      <c r="R203" s="216">
        <f>Q203*H203</f>
        <v>0</v>
      </c>
      <c r="S203" s="216">
        <v>0.002</v>
      </c>
      <c r="T203" s="217">
        <f>S203*H203</f>
        <v>0.0059500000000000004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138</v>
      </c>
      <c r="AT203" s="218" t="s">
        <v>133</v>
      </c>
      <c r="AU203" s="218" t="s">
        <v>81</v>
      </c>
      <c r="AY203" s="20" t="s">
        <v>131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77</v>
      </c>
      <c r="BK203" s="219">
        <f>ROUND(I203*H203,2)</f>
        <v>0</v>
      </c>
      <c r="BL203" s="20" t="s">
        <v>138</v>
      </c>
      <c r="BM203" s="218" t="s">
        <v>297</v>
      </c>
    </row>
    <row r="204" s="2" customFormat="1">
      <c r="A204" s="41"/>
      <c r="B204" s="42"/>
      <c r="C204" s="43"/>
      <c r="D204" s="220" t="s">
        <v>140</v>
      </c>
      <c r="E204" s="43"/>
      <c r="F204" s="221" t="s">
        <v>298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140</v>
      </c>
      <c r="AU204" s="20" t="s">
        <v>81</v>
      </c>
    </row>
    <row r="205" s="2" customFormat="1">
      <c r="A205" s="41"/>
      <c r="B205" s="42"/>
      <c r="C205" s="43"/>
      <c r="D205" s="225" t="s">
        <v>142</v>
      </c>
      <c r="E205" s="43"/>
      <c r="F205" s="226" t="s">
        <v>299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142</v>
      </c>
      <c r="AU205" s="20" t="s">
        <v>81</v>
      </c>
    </row>
    <row r="206" s="14" customFormat="1">
      <c r="A206" s="14"/>
      <c r="B206" s="238"/>
      <c r="C206" s="239"/>
      <c r="D206" s="220" t="s">
        <v>144</v>
      </c>
      <c r="E206" s="240" t="s">
        <v>19</v>
      </c>
      <c r="F206" s="241" t="s">
        <v>247</v>
      </c>
      <c r="G206" s="239"/>
      <c r="H206" s="240" t="s">
        <v>19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144</v>
      </c>
      <c r="AU206" s="247" t="s">
        <v>81</v>
      </c>
      <c r="AV206" s="14" t="s">
        <v>77</v>
      </c>
      <c r="AW206" s="14" t="s">
        <v>33</v>
      </c>
      <c r="AX206" s="14" t="s">
        <v>72</v>
      </c>
      <c r="AY206" s="247" t="s">
        <v>131</v>
      </c>
    </row>
    <row r="207" s="13" customFormat="1">
      <c r="A207" s="13"/>
      <c r="B207" s="227"/>
      <c r="C207" s="228"/>
      <c r="D207" s="220" t="s">
        <v>144</v>
      </c>
      <c r="E207" s="229" t="s">
        <v>19</v>
      </c>
      <c r="F207" s="230" t="s">
        <v>300</v>
      </c>
      <c r="G207" s="228"/>
      <c r="H207" s="231">
        <v>0.52500000000000002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144</v>
      </c>
      <c r="AU207" s="237" t="s">
        <v>81</v>
      </c>
      <c r="AV207" s="13" t="s">
        <v>81</v>
      </c>
      <c r="AW207" s="13" t="s">
        <v>33</v>
      </c>
      <c r="AX207" s="13" t="s">
        <v>72</v>
      </c>
      <c r="AY207" s="237" t="s">
        <v>131</v>
      </c>
    </row>
    <row r="208" s="14" customFormat="1">
      <c r="A208" s="14"/>
      <c r="B208" s="238"/>
      <c r="C208" s="239"/>
      <c r="D208" s="220" t="s">
        <v>144</v>
      </c>
      <c r="E208" s="240" t="s">
        <v>19</v>
      </c>
      <c r="F208" s="241" t="s">
        <v>248</v>
      </c>
      <c r="G208" s="239"/>
      <c r="H208" s="240" t="s">
        <v>19</v>
      </c>
      <c r="I208" s="242"/>
      <c r="J208" s="239"/>
      <c r="K208" s="239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144</v>
      </c>
      <c r="AU208" s="247" t="s">
        <v>81</v>
      </c>
      <c r="AV208" s="14" t="s">
        <v>77</v>
      </c>
      <c r="AW208" s="14" t="s">
        <v>33</v>
      </c>
      <c r="AX208" s="14" t="s">
        <v>72</v>
      </c>
      <c r="AY208" s="247" t="s">
        <v>131</v>
      </c>
    </row>
    <row r="209" s="13" customFormat="1">
      <c r="A209" s="13"/>
      <c r="B209" s="227"/>
      <c r="C209" s="228"/>
      <c r="D209" s="220" t="s">
        <v>144</v>
      </c>
      <c r="E209" s="229" t="s">
        <v>19</v>
      </c>
      <c r="F209" s="230" t="s">
        <v>301</v>
      </c>
      <c r="G209" s="228"/>
      <c r="H209" s="231">
        <v>1.2250000000000001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144</v>
      </c>
      <c r="AU209" s="237" t="s">
        <v>81</v>
      </c>
      <c r="AV209" s="13" t="s">
        <v>81</v>
      </c>
      <c r="AW209" s="13" t="s">
        <v>33</v>
      </c>
      <c r="AX209" s="13" t="s">
        <v>72</v>
      </c>
      <c r="AY209" s="237" t="s">
        <v>131</v>
      </c>
    </row>
    <row r="210" s="14" customFormat="1">
      <c r="A210" s="14"/>
      <c r="B210" s="238"/>
      <c r="C210" s="239"/>
      <c r="D210" s="220" t="s">
        <v>144</v>
      </c>
      <c r="E210" s="240" t="s">
        <v>19</v>
      </c>
      <c r="F210" s="241" t="s">
        <v>249</v>
      </c>
      <c r="G210" s="239"/>
      <c r="H210" s="240" t="s">
        <v>19</v>
      </c>
      <c r="I210" s="242"/>
      <c r="J210" s="239"/>
      <c r="K210" s="239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144</v>
      </c>
      <c r="AU210" s="247" t="s">
        <v>81</v>
      </c>
      <c r="AV210" s="14" t="s">
        <v>77</v>
      </c>
      <c r="AW210" s="14" t="s">
        <v>33</v>
      </c>
      <c r="AX210" s="14" t="s">
        <v>72</v>
      </c>
      <c r="AY210" s="247" t="s">
        <v>131</v>
      </c>
    </row>
    <row r="211" s="13" customFormat="1">
      <c r="A211" s="13"/>
      <c r="B211" s="227"/>
      <c r="C211" s="228"/>
      <c r="D211" s="220" t="s">
        <v>144</v>
      </c>
      <c r="E211" s="229" t="s">
        <v>19</v>
      </c>
      <c r="F211" s="230" t="s">
        <v>302</v>
      </c>
      <c r="G211" s="228"/>
      <c r="H211" s="231">
        <v>1.2250000000000001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144</v>
      </c>
      <c r="AU211" s="237" t="s">
        <v>81</v>
      </c>
      <c r="AV211" s="13" t="s">
        <v>81</v>
      </c>
      <c r="AW211" s="13" t="s">
        <v>33</v>
      </c>
      <c r="AX211" s="13" t="s">
        <v>72</v>
      </c>
      <c r="AY211" s="237" t="s">
        <v>131</v>
      </c>
    </row>
    <row r="212" s="16" customFormat="1">
      <c r="A212" s="16"/>
      <c r="B212" s="259"/>
      <c r="C212" s="260"/>
      <c r="D212" s="220" t="s">
        <v>144</v>
      </c>
      <c r="E212" s="261" t="s">
        <v>19</v>
      </c>
      <c r="F212" s="262" t="s">
        <v>234</v>
      </c>
      <c r="G212" s="260"/>
      <c r="H212" s="263">
        <v>2.9750000000000001</v>
      </c>
      <c r="I212" s="264"/>
      <c r="J212" s="260"/>
      <c r="K212" s="260"/>
      <c r="L212" s="265"/>
      <c r="M212" s="266"/>
      <c r="N212" s="267"/>
      <c r="O212" s="267"/>
      <c r="P212" s="267"/>
      <c r="Q212" s="267"/>
      <c r="R212" s="267"/>
      <c r="S212" s="267"/>
      <c r="T212" s="268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69" t="s">
        <v>144</v>
      </c>
      <c r="AU212" s="269" t="s">
        <v>81</v>
      </c>
      <c r="AV212" s="16" t="s">
        <v>138</v>
      </c>
      <c r="AW212" s="16" t="s">
        <v>33</v>
      </c>
      <c r="AX212" s="16" t="s">
        <v>77</v>
      </c>
      <c r="AY212" s="269" t="s">
        <v>131</v>
      </c>
    </row>
    <row r="213" s="2" customFormat="1" ht="24.15" customHeight="1">
      <c r="A213" s="41"/>
      <c r="B213" s="42"/>
      <c r="C213" s="207" t="s">
        <v>303</v>
      </c>
      <c r="D213" s="207" t="s">
        <v>133</v>
      </c>
      <c r="E213" s="208" t="s">
        <v>304</v>
      </c>
      <c r="F213" s="209" t="s">
        <v>305</v>
      </c>
      <c r="G213" s="210" t="s">
        <v>218</v>
      </c>
      <c r="H213" s="211">
        <v>4</v>
      </c>
      <c r="I213" s="212"/>
      <c r="J213" s="213">
        <f>ROUND(I213*H213,2)</f>
        <v>0</v>
      </c>
      <c r="K213" s="209" t="s">
        <v>137</v>
      </c>
      <c r="L213" s="47"/>
      <c r="M213" s="214" t="s">
        <v>19</v>
      </c>
      <c r="N213" s="215" t="s">
        <v>43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0.025000000000000001</v>
      </c>
      <c r="T213" s="217">
        <f>S213*H213</f>
        <v>0.10000000000000001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138</v>
      </c>
      <c r="AT213" s="218" t="s">
        <v>133</v>
      </c>
      <c r="AU213" s="218" t="s">
        <v>81</v>
      </c>
      <c r="AY213" s="20" t="s">
        <v>131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77</v>
      </c>
      <c r="BK213" s="219">
        <f>ROUND(I213*H213,2)</f>
        <v>0</v>
      </c>
      <c r="BL213" s="20" t="s">
        <v>138</v>
      </c>
      <c r="BM213" s="218" t="s">
        <v>306</v>
      </c>
    </row>
    <row r="214" s="2" customFormat="1">
      <c r="A214" s="41"/>
      <c r="B214" s="42"/>
      <c r="C214" s="43"/>
      <c r="D214" s="220" t="s">
        <v>140</v>
      </c>
      <c r="E214" s="43"/>
      <c r="F214" s="221" t="s">
        <v>307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140</v>
      </c>
      <c r="AU214" s="20" t="s">
        <v>81</v>
      </c>
    </row>
    <row r="215" s="2" customFormat="1">
      <c r="A215" s="41"/>
      <c r="B215" s="42"/>
      <c r="C215" s="43"/>
      <c r="D215" s="225" t="s">
        <v>142</v>
      </c>
      <c r="E215" s="43"/>
      <c r="F215" s="226" t="s">
        <v>308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142</v>
      </c>
      <c r="AU215" s="20" t="s">
        <v>81</v>
      </c>
    </row>
    <row r="216" s="14" customFormat="1">
      <c r="A216" s="14"/>
      <c r="B216" s="238"/>
      <c r="C216" s="239"/>
      <c r="D216" s="220" t="s">
        <v>144</v>
      </c>
      <c r="E216" s="240" t="s">
        <v>19</v>
      </c>
      <c r="F216" s="241" t="s">
        <v>249</v>
      </c>
      <c r="G216" s="239"/>
      <c r="H216" s="240" t="s">
        <v>19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144</v>
      </c>
      <c r="AU216" s="247" t="s">
        <v>81</v>
      </c>
      <c r="AV216" s="14" t="s">
        <v>77</v>
      </c>
      <c r="AW216" s="14" t="s">
        <v>33</v>
      </c>
      <c r="AX216" s="14" t="s">
        <v>72</v>
      </c>
      <c r="AY216" s="247" t="s">
        <v>131</v>
      </c>
    </row>
    <row r="217" s="14" customFormat="1">
      <c r="A217" s="14"/>
      <c r="B217" s="238"/>
      <c r="C217" s="239"/>
      <c r="D217" s="220" t="s">
        <v>144</v>
      </c>
      <c r="E217" s="240" t="s">
        <v>19</v>
      </c>
      <c r="F217" s="241" t="s">
        <v>309</v>
      </c>
      <c r="G217" s="239"/>
      <c r="H217" s="240" t="s">
        <v>19</v>
      </c>
      <c r="I217" s="242"/>
      <c r="J217" s="239"/>
      <c r="K217" s="239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144</v>
      </c>
      <c r="AU217" s="247" t="s">
        <v>81</v>
      </c>
      <c r="AV217" s="14" t="s">
        <v>77</v>
      </c>
      <c r="AW217" s="14" t="s">
        <v>33</v>
      </c>
      <c r="AX217" s="14" t="s">
        <v>72</v>
      </c>
      <c r="AY217" s="247" t="s">
        <v>131</v>
      </c>
    </row>
    <row r="218" s="13" customFormat="1">
      <c r="A218" s="13"/>
      <c r="B218" s="227"/>
      <c r="C218" s="228"/>
      <c r="D218" s="220" t="s">
        <v>144</v>
      </c>
      <c r="E218" s="229" t="s">
        <v>19</v>
      </c>
      <c r="F218" s="230" t="s">
        <v>310</v>
      </c>
      <c r="G218" s="228"/>
      <c r="H218" s="231">
        <v>4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144</v>
      </c>
      <c r="AU218" s="237" t="s">
        <v>81</v>
      </c>
      <c r="AV218" s="13" t="s">
        <v>81</v>
      </c>
      <c r="AW218" s="13" t="s">
        <v>33</v>
      </c>
      <c r="AX218" s="13" t="s">
        <v>77</v>
      </c>
      <c r="AY218" s="237" t="s">
        <v>131</v>
      </c>
    </row>
    <row r="219" s="2" customFormat="1" ht="24.15" customHeight="1">
      <c r="A219" s="41"/>
      <c r="B219" s="42"/>
      <c r="C219" s="207" t="s">
        <v>311</v>
      </c>
      <c r="D219" s="207" t="s">
        <v>133</v>
      </c>
      <c r="E219" s="208" t="s">
        <v>312</v>
      </c>
      <c r="F219" s="209" t="s">
        <v>313</v>
      </c>
      <c r="G219" s="210" t="s">
        <v>218</v>
      </c>
      <c r="H219" s="211">
        <v>1</v>
      </c>
      <c r="I219" s="212"/>
      <c r="J219" s="213">
        <f>ROUND(I219*H219,2)</f>
        <v>0</v>
      </c>
      <c r="K219" s="209" t="s">
        <v>137</v>
      </c>
      <c r="L219" s="47"/>
      <c r="M219" s="214" t="s">
        <v>19</v>
      </c>
      <c r="N219" s="215" t="s">
        <v>43</v>
      </c>
      <c r="O219" s="87"/>
      <c r="P219" s="216">
        <f>O219*H219</f>
        <v>0</v>
      </c>
      <c r="Q219" s="216">
        <v>0</v>
      </c>
      <c r="R219" s="216">
        <f>Q219*H219</f>
        <v>0</v>
      </c>
      <c r="S219" s="216">
        <v>0.053999999999999999</v>
      </c>
      <c r="T219" s="217">
        <f>S219*H219</f>
        <v>0.053999999999999999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138</v>
      </c>
      <c r="AT219" s="218" t="s">
        <v>133</v>
      </c>
      <c r="AU219" s="218" t="s">
        <v>81</v>
      </c>
      <c r="AY219" s="20" t="s">
        <v>131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77</v>
      </c>
      <c r="BK219" s="219">
        <f>ROUND(I219*H219,2)</f>
        <v>0</v>
      </c>
      <c r="BL219" s="20" t="s">
        <v>138</v>
      </c>
      <c r="BM219" s="218" t="s">
        <v>314</v>
      </c>
    </row>
    <row r="220" s="2" customFormat="1">
      <c r="A220" s="41"/>
      <c r="B220" s="42"/>
      <c r="C220" s="43"/>
      <c r="D220" s="220" t="s">
        <v>140</v>
      </c>
      <c r="E220" s="43"/>
      <c r="F220" s="221" t="s">
        <v>315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140</v>
      </c>
      <c r="AU220" s="20" t="s">
        <v>81</v>
      </c>
    </row>
    <row r="221" s="2" customFormat="1">
      <c r="A221" s="41"/>
      <c r="B221" s="42"/>
      <c r="C221" s="43"/>
      <c r="D221" s="225" t="s">
        <v>142</v>
      </c>
      <c r="E221" s="43"/>
      <c r="F221" s="226" t="s">
        <v>316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142</v>
      </c>
      <c r="AU221" s="20" t="s">
        <v>81</v>
      </c>
    </row>
    <row r="222" s="14" customFormat="1">
      <c r="A222" s="14"/>
      <c r="B222" s="238"/>
      <c r="C222" s="239"/>
      <c r="D222" s="220" t="s">
        <v>144</v>
      </c>
      <c r="E222" s="240" t="s">
        <v>19</v>
      </c>
      <c r="F222" s="241" t="s">
        <v>249</v>
      </c>
      <c r="G222" s="239"/>
      <c r="H222" s="240" t="s">
        <v>19</v>
      </c>
      <c r="I222" s="242"/>
      <c r="J222" s="239"/>
      <c r="K222" s="239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144</v>
      </c>
      <c r="AU222" s="247" t="s">
        <v>81</v>
      </c>
      <c r="AV222" s="14" t="s">
        <v>77</v>
      </c>
      <c r="AW222" s="14" t="s">
        <v>33</v>
      </c>
      <c r="AX222" s="14" t="s">
        <v>72</v>
      </c>
      <c r="AY222" s="247" t="s">
        <v>131</v>
      </c>
    </row>
    <row r="223" s="14" customFormat="1">
      <c r="A223" s="14"/>
      <c r="B223" s="238"/>
      <c r="C223" s="239"/>
      <c r="D223" s="220" t="s">
        <v>144</v>
      </c>
      <c r="E223" s="240" t="s">
        <v>19</v>
      </c>
      <c r="F223" s="241" t="s">
        <v>309</v>
      </c>
      <c r="G223" s="239"/>
      <c r="H223" s="240" t="s">
        <v>19</v>
      </c>
      <c r="I223" s="242"/>
      <c r="J223" s="239"/>
      <c r="K223" s="239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144</v>
      </c>
      <c r="AU223" s="247" t="s">
        <v>81</v>
      </c>
      <c r="AV223" s="14" t="s">
        <v>77</v>
      </c>
      <c r="AW223" s="14" t="s">
        <v>33</v>
      </c>
      <c r="AX223" s="14" t="s">
        <v>72</v>
      </c>
      <c r="AY223" s="247" t="s">
        <v>131</v>
      </c>
    </row>
    <row r="224" s="13" customFormat="1">
      <c r="A224" s="13"/>
      <c r="B224" s="227"/>
      <c r="C224" s="228"/>
      <c r="D224" s="220" t="s">
        <v>144</v>
      </c>
      <c r="E224" s="229" t="s">
        <v>19</v>
      </c>
      <c r="F224" s="230" t="s">
        <v>77</v>
      </c>
      <c r="G224" s="228"/>
      <c r="H224" s="231">
        <v>1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144</v>
      </c>
      <c r="AU224" s="237" t="s">
        <v>81</v>
      </c>
      <c r="AV224" s="13" t="s">
        <v>81</v>
      </c>
      <c r="AW224" s="13" t="s">
        <v>33</v>
      </c>
      <c r="AX224" s="13" t="s">
        <v>77</v>
      </c>
      <c r="AY224" s="237" t="s">
        <v>131</v>
      </c>
    </row>
    <row r="225" s="2" customFormat="1" ht="24.15" customHeight="1">
      <c r="A225" s="41"/>
      <c r="B225" s="42"/>
      <c r="C225" s="207" t="s">
        <v>317</v>
      </c>
      <c r="D225" s="207" t="s">
        <v>133</v>
      </c>
      <c r="E225" s="208" t="s">
        <v>318</v>
      </c>
      <c r="F225" s="209" t="s">
        <v>319</v>
      </c>
      <c r="G225" s="210" t="s">
        <v>218</v>
      </c>
      <c r="H225" s="211">
        <v>1</v>
      </c>
      <c r="I225" s="212"/>
      <c r="J225" s="213">
        <f>ROUND(I225*H225,2)</f>
        <v>0</v>
      </c>
      <c r="K225" s="209" t="s">
        <v>137</v>
      </c>
      <c r="L225" s="47"/>
      <c r="M225" s="214" t="s">
        <v>19</v>
      </c>
      <c r="N225" s="215" t="s">
        <v>43</v>
      </c>
      <c r="O225" s="87"/>
      <c r="P225" s="216">
        <f>O225*H225</f>
        <v>0</v>
      </c>
      <c r="Q225" s="216">
        <v>0</v>
      </c>
      <c r="R225" s="216">
        <f>Q225*H225</f>
        <v>0</v>
      </c>
      <c r="S225" s="216">
        <v>0.073999999999999996</v>
      </c>
      <c r="T225" s="217">
        <f>S225*H225</f>
        <v>0.073999999999999996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138</v>
      </c>
      <c r="AT225" s="218" t="s">
        <v>133</v>
      </c>
      <c r="AU225" s="218" t="s">
        <v>81</v>
      </c>
      <c r="AY225" s="20" t="s">
        <v>131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77</v>
      </c>
      <c r="BK225" s="219">
        <f>ROUND(I225*H225,2)</f>
        <v>0</v>
      </c>
      <c r="BL225" s="20" t="s">
        <v>138</v>
      </c>
      <c r="BM225" s="218" t="s">
        <v>320</v>
      </c>
    </row>
    <row r="226" s="2" customFormat="1">
      <c r="A226" s="41"/>
      <c r="B226" s="42"/>
      <c r="C226" s="43"/>
      <c r="D226" s="220" t="s">
        <v>140</v>
      </c>
      <c r="E226" s="43"/>
      <c r="F226" s="221" t="s">
        <v>321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140</v>
      </c>
      <c r="AU226" s="20" t="s">
        <v>81</v>
      </c>
    </row>
    <row r="227" s="2" customFormat="1">
      <c r="A227" s="41"/>
      <c r="B227" s="42"/>
      <c r="C227" s="43"/>
      <c r="D227" s="225" t="s">
        <v>142</v>
      </c>
      <c r="E227" s="43"/>
      <c r="F227" s="226" t="s">
        <v>322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142</v>
      </c>
      <c r="AU227" s="20" t="s">
        <v>81</v>
      </c>
    </row>
    <row r="228" s="14" customFormat="1">
      <c r="A228" s="14"/>
      <c r="B228" s="238"/>
      <c r="C228" s="239"/>
      <c r="D228" s="220" t="s">
        <v>144</v>
      </c>
      <c r="E228" s="240" t="s">
        <v>19</v>
      </c>
      <c r="F228" s="241" t="s">
        <v>249</v>
      </c>
      <c r="G228" s="239"/>
      <c r="H228" s="240" t="s">
        <v>19</v>
      </c>
      <c r="I228" s="242"/>
      <c r="J228" s="239"/>
      <c r="K228" s="239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144</v>
      </c>
      <c r="AU228" s="247" t="s">
        <v>81</v>
      </c>
      <c r="AV228" s="14" t="s">
        <v>77</v>
      </c>
      <c r="AW228" s="14" t="s">
        <v>33</v>
      </c>
      <c r="AX228" s="14" t="s">
        <v>72</v>
      </c>
      <c r="AY228" s="247" t="s">
        <v>131</v>
      </c>
    </row>
    <row r="229" s="14" customFormat="1">
      <c r="A229" s="14"/>
      <c r="B229" s="238"/>
      <c r="C229" s="239"/>
      <c r="D229" s="220" t="s">
        <v>144</v>
      </c>
      <c r="E229" s="240" t="s">
        <v>19</v>
      </c>
      <c r="F229" s="241" t="s">
        <v>309</v>
      </c>
      <c r="G229" s="239"/>
      <c r="H229" s="240" t="s">
        <v>19</v>
      </c>
      <c r="I229" s="242"/>
      <c r="J229" s="239"/>
      <c r="K229" s="239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144</v>
      </c>
      <c r="AU229" s="247" t="s">
        <v>81</v>
      </c>
      <c r="AV229" s="14" t="s">
        <v>77</v>
      </c>
      <c r="AW229" s="14" t="s">
        <v>33</v>
      </c>
      <c r="AX229" s="14" t="s">
        <v>72</v>
      </c>
      <c r="AY229" s="247" t="s">
        <v>131</v>
      </c>
    </row>
    <row r="230" s="13" customFormat="1">
      <c r="A230" s="13"/>
      <c r="B230" s="227"/>
      <c r="C230" s="228"/>
      <c r="D230" s="220" t="s">
        <v>144</v>
      </c>
      <c r="E230" s="229" t="s">
        <v>19</v>
      </c>
      <c r="F230" s="230" t="s">
        <v>77</v>
      </c>
      <c r="G230" s="228"/>
      <c r="H230" s="231">
        <v>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144</v>
      </c>
      <c r="AU230" s="237" t="s">
        <v>81</v>
      </c>
      <c r="AV230" s="13" t="s">
        <v>81</v>
      </c>
      <c r="AW230" s="13" t="s">
        <v>33</v>
      </c>
      <c r="AX230" s="13" t="s">
        <v>77</v>
      </c>
      <c r="AY230" s="237" t="s">
        <v>131</v>
      </c>
    </row>
    <row r="231" s="2" customFormat="1" ht="24.15" customHeight="1">
      <c r="A231" s="41"/>
      <c r="B231" s="42"/>
      <c r="C231" s="207" t="s">
        <v>323</v>
      </c>
      <c r="D231" s="207" t="s">
        <v>133</v>
      </c>
      <c r="E231" s="208" t="s">
        <v>324</v>
      </c>
      <c r="F231" s="209" t="s">
        <v>325</v>
      </c>
      <c r="G231" s="210" t="s">
        <v>218</v>
      </c>
      <c r="H231" s="211">
        <v>1</v>
      </c>
      <c r="I231" s="212"/>
      <c r="J231" s="213">
        <f>ROUND(I231*H231,2)</f>
        <v>0</v>
      </c>
      <c r="K231" s="209" t="s">
        <v>137</v>
      </c>
      <c r="L231" s="47"/>
      <c r="M231" s="214" t="s">
        <v>19</v>
      </c>
      <c r="N231" s="215" t="s">
        <v>43</v>
      </c>
      <c r="O231" s="87"/>
      <c r="P231" s="216">
        <f>O231*H231</f>
        <v>0</v>
      </c>
      <c r="Q231" s="216">
        <v>0</v>
      </c>
      <c r="R231" s="216">
        <f>Q231*H231</f>
        <v>0</v>
      </c>
      <c r="S231" s="216">
        <v>0.099000000000000005</v>
      </c>
      <c r="T231" s="217">
        <f>S231*H231</f>
        <v>0.099000000000000005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8" t="s">
        <v>138</v>
      </c>
      <c r="AT231" s="218" t="s">
        <v>133</v>
      </c>
      <c r="AU231" s="218" t="s">
        <v>81</v>
      </c>
      <c r="AY231" s="20" t="s">
        <v>131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20" t="s">
        <v>77</v>
      </c>
      <c r="BK231" s="219">
        <f>ROUND(I231*H231,2)</f>
        <v>0</v>
      </c>
      <c r="BL231" s="20" t="s">
        <v>138</v>
      </c>
      <c r="BM231" s="218" t="s">
        <v>326</v>
      </c>
    </row>
    <row r="232" s="2" customFormat="1">
      <c r="A232" s="41"/>
      <c r="B232" s="42"/>
      <c r="C232" s="43"/>
      <c r="D232" s="220" t="s">
        <v>140</v>
      </c>
      <c r="E232" s="43"/>
      <c r="F232" s="221" t="s">
        <v>327</v>
      </c>
      <c r="G232" s="43"/>
      <c r="H232" s="43"/>
      <c r="I232" s="222"/>
      <c r="J232" s="43"/>
      <c r="K232" s="43"/>
      <c r="L232" s="47"/>
      <c r="M232" s="223"/>
      <c r="N232" s="22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140</v>
      </c>
      <c r="AU232" s="20" t="s">
        <v>81</v>
      </c>
    </row>
    <row r="233" s="2" customFormat="1">
      <c r="A233" s="41"/>
      <c r="B233" s="42"/>
      <c r="C233" s="43"/>
      <c r="D233" s="225" t="s">
        <v>142</v>
      </c>
      <c r="E233" s="43"/>
      <c r="F233" s="226" t="s">
        <v>328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142</v>
      </c>
      <c r="AU233" s="20" t="s">
        <v>81</v>
      </c>
    </row>
    <row r="234" s="14" customFormat="1">
      <c r="A234" s="14"/>
      <c r="B234" s="238"/>
      <c r="C234" s="239"/>
      <c r="D234" s="220" t="s">
        <v>144</v>
      </c>
      <c r="E234" s="240" t="s">
        <v>19</v>
      </c>
      <c r="F234" s="241" t="s">
        <v>249</v>
      </c>
      <c r="G234" s="239"/>
      <c r="H234" s="240" t="s">
        <v>19</v>
      </c>
      <c r="I234" s="242"/>
      <c r="J234" s="239"/>
      <c r="K234" s="239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144</v>
      </c>
      <c r="AU234" s="247" t="s">
        <v>81</v>
      </c>
      <c r="AV234" s="14" t="s">
        <v>77</v>
      </c>
      <c r="AW234" s="14" t="s">
        <v>33</v>
      </c>
      <c r="AX234" s="14" t="s">
        <v>72</v>
      </c>
      <c r="AY234" s="247" t="s">
        <v>131</v>
      </c>
    </row>
    <row r="235" s="14" customFormat="1">
      <c r="A235" s="14"/>
      <c r="B235" s="238"/>
      <c r="C235" s="239"/>
      <c r="D235" s="220" t="s">
        <v>144</v>
      </c>
      <c r="E235" s="240" t="s">
        <v>19</v>
      </c>
      <c r="F235" s="241" t="s">
        <v>309</v>
      </c>
      <c r="G235" s="239"/>
      <c r="H235" s="240" t="s">
        <v>19</v>
      </c>
      <c r="I235" s="242"/>
      <c r="J235" s="239"/>
      <c r="K235" s="239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144</v>
      </c>
      <c r="AU235" s="247" t="s">
        <v>81</v>
      </c>
      <c r="AV235" s="14" t="s">
        <v>77</v>
      </c>
      <c r="AW235" s="14" t="s">
        <v>33</v>
      </c>
      <c r="AX235" s="14" t="s">
        <v>72</v>
      </c>
      <c r="AY235" s="247" t="s">
        <v>131</v>
      </c>
    </row>
    <row r="236" s="13" customFormat="1">
      <c r="A236" s="13"/>
      <c r="B236" s="227"/>
      <c r="C236" s="228"/>
      <c r="D236" s="220" t="s">
        <v>144</v>
      </c>
      <c r="E236" s="229" t="s">
        <v>19</v>
      </c>
      <c r="F236" s="230" t="s">
        <v>77</v>
      </c>
      <c r="G236" s="228"/>
      <c r="H236" s="231">
        <v>1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144</v>
      </c>
      <c r="AU236" s="237" t="s">
        <v>81</v>
      </c>
      <c r="AV236" s="13" t="s">
        <v>81</v>
      </c>
      <c r="AW236" s="13" t="s">
        <v>33</v>
      </c>
      <c r="AX236" s="13" t="s">
        <v>77</v>
      </c>
      <c r="AY236" s="237" t="s">
        <v>131</v>
      </c>
    </row>
    <row r="237" s="2" customFormat="1" ht="24.15" customHeight="1">
      <c r="A237" s="41"/>
      <c r="B237" s="42"/>
      <c r="C237" s="207" t="s">
        <v>329</v>
      </c>
      <c r="D237" s="207" t="s">
        <v>133</v>
      </c>
      <c r="E237" s="208" t="s">
        <v>330</v>
      </c>
      <c r="F237" s="209" t="s">
        <v>331</v>
      </c>
      <c r="G237" s="210" t="s">
        <v>218</v>
      </c>
      <c r="H237" s="211">
        <v>1</v>
      </c>
      <c r="I237" s="212"/>
      <c r="J237" s="213">
        <f>ROUND(I237*H237,2)</f>
        <v>0</v>
      </c>
      <c r="K237" s="209" t="s">
        <v>137</v>
      </c>
      <c r="L237" s="47"/>
      <c r="M237" s="214" t="s">
        <v>19</v>
      </c>
      <c r="N237" s="215" t="s">
        <v>43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0.124</v>
      </c>
      <c r="T237" s="217">
        <f>S237*H237</f>
        <v>0.124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138</v>
      </c>
      <c r="AT237" s="218" t="s">
        <v>133</v>
      </c>
      <c r="AU237" s="218" t="s">
        <v>81</v>
      </c>
      <c r="AY237" s="20" t="s">
        <v>131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77</v>
      </c>
      <c r="BK237" s="219">
        <f>ROUND(I237*H237,2)</f>
        <v>0</v>
      </c>
      <c r="BL237" s="20" t="s">
        <v>138</v>
      </c>
      <c r="BM237" s="218" t="s">
        <v>332</v>
      </c>
    </row>
    <row r="238" s="2" customFormat="1">
      <c r="A238" s="41"/>
      <c r="B238" s="42"/>
      <c r="C238" s="43"/>
      <c r="D238" s="220" t="s">
        <v>140</v>
      </c>
      <c r="E238" s="43"/>
      <c r="F238" s="221" t="s">
        <v>333</v>
      </c>
      <c r="G238" s="43"/>
      <c r="H238" s="43"/>
      <c r="I238" s="222"/>
      <c r="J238" s="43"/>
      <c r="K238" s="43"/>
      <c r="L238" s="47"/>
      <c r="M238" s="223"/>
      <c r="N238" s="22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140</v>
      </c>
      <c r="AU238" s="20" t="s">
        <v>81</v>
      </c>
    </row>
    <row r="239" s="2" customFormat="1">
      <c r="A239" s="41"/>
      <c r="B239" s="42"/>
      <c r="C239" s="43"/>
      <c r="D239" s="225" t="s">
        <v>142</v>
      </c>
      <c r="E239" s="43"/>
      <c r="F239" s="226" t="s">
        <v>334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142</v>
      </c>
      <c r="AU239" s="20" t="s">
        <v>81</v>
      </c>
    </row>
    <row r="240" s="14" customFormat="1">
      <c r="A240" s="14"/>
      <c r="B240" s="238"/>
      <c r="C240" s="239"/>
      <c r="D240" s="220" t="s">
        <v>144</v>
      </c>
      <c r="E240" s="240" t="s">
        <v>19</v>
      </c>
      <c r="F240" s="241" t="s">
        <v>249</v>
      </c>
      <c r="G240" s="239"/>
      <c r="H240" s="240" t="s">
        <v>19</v>
      </c>
      <c r="I240" s="242"/>
      <c r="J240" s="239"/>
      <c r="K240" s="239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144</v>
      </c>
      <c r="AU240" s="247" t="s">
        <v>81</v>
      </c>
      <c r="AV240" s="14" t="s">
        <v>77</v>
      </c>
      <c r="AW240" s="14" t="s">
        <v>33</v>
      </c>
      <c r="AX240" s="14" t="s">
        <v>72</v>
      </c>
      <c r="AY240" s="247" t="s">
        <v>131</v>
      </c>
    </row>
    <row r="241" s="14" customFormat="1">
      <c r="A241" s="14"/>
      <c r="B241" s="238"/>
      <c r="C241" s="239"/>
      <c r="D241" s="220" t="s">
        <v>144</v>
      </c>
      <c r="E241" s="240" t="s">
        <v>19</v>
      </c>
      <c r="F241" s="241" t="s">
        <v>309</v>
      </c>
      <c r="G241" s="239"/>
      <c r="H241" s="240" t="s">
        <v>19</v>
      </c>
      <c r="I241" s="242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144</v>
      </c>
      <c r="AU241" s="247" t="s">
        <v>81</v>
      </c>
      <c r="AV241" s="14" t="s">
        <v>77</v>
      </c>
      <c r="AW241" s="14" t="s">
        <v>33</v>
      </c>
      <c r="AX241" s="14" t="s">
        <v>72</v>
      </c>
      <c r="AY241" s="247" t="s">
        <v>131</v>
      </c>
    </row>
    <row r="242" s="13" customFormat="1">
      <c r="A242" s="13"/>
      <c r="B242" s="227"/>
      <c r="C242" s="228"/>
      <c r="D242" s="220" t="s">
        <v>144</v>
      </c>
      <c r="E242" s="229" t="s">
        <v>19</v>
      </c>
      <c r="F242" s="230" t="s">
        <v>77</v>
      </c>
      <c r="G242" s="228"/>
      <c r="H242" s="231">
        <v>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144</v>
      </c>
      <c r="AU242" s="237" t="s">
        <v>81</v>
      </c>
      <c r="AV242" s="13" t="s">
        <v>81</v>
      </c>
      <c r="AW242" s="13" t="s">
        <v>33</v>
      </c>
      <c r="AX242" s="13" t="s">
        <v>77</v>
      </c>
      <c r="AY242" s="237" t="s">
        <v>131</v>
      </c>
    </row>
    <row r="243" s="2" customFormat="1" ht="24.15" customHeight="1">
      <c r="A243" s="41"/>
      <c r="B243" s="42"/>
      <c r="C243" s="207" t="s">
        <v>335</v>
      </c>
      <c r="D243" s="207" t="s">
        <v>133</v>
      </c>
      <c r="E243" s="208" t="s">
        <v>336</v>
      </c>
      <c r="F243" s="209" t="s">
        <v>337</v>
      </c>
      <c r="G243" s="210" t="s">
        <v>218</v>
      </c>
      <c r="H243" s="211">
        <v>6</v>
      </c>
      <c r="I243" s="212"/>
      <c r="J243" s="213">
        <f>ROUND(I243*H243,2)</f>
        <v>0</v>
      </c>
      <c r="K243" s="209" t="s">
        <v>137</v>
      </c>
      <c r="L243" s="47"/>
      <c r="M243" s="214" t="s">
        <v>19</v>
      </c>
      <c r="N243" s="215" t="s">
        <v>43</v>
      </c>
      <c r="O243" s="87"/>
      <c r="P243" s="216">
        <f>O243*H243</f>
        <v>0</v>
      </c>
      <c r="Q243" s="216">
        <v>0</v>
      </c>
      <c r="R243" s="216">
        <f>Q243*H243</f>
        <v>0</v>
      </c>
      <c r="S243" s="216">
        <v>0.062</v>
      </c>
      <c r="T243" s="217">
        <f>S243*H243</f>
        <v>0.372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138</v>
      </c>
      <c r="AT243" s="218" t="s">
        <v>133</v>
      </c>
      <c r="AU243" s="218" t="s">
        <v>81</v>
      </c>
      <c r="AY243" s="20" t="s">
        <v>131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77</v>
      </c>
      <c r="BK243" s="219">
        <f>ROUND(I243*H243,2)</f>
        <v>0</v>
      </c>
      <c r="BL243" s="20" t="s">
        <v>138</v>
      </c>
      <c r="BM243" s="218" t="s">
        <v>338</v>
      </c>
    </row>
    <row r="244" s="2" customFormat="1">
      <c r="A244" s="41"/>
      <c r="B244" s="42"/>
      <c r="C244" s="43"/>
      <c r="D244" s="220" t="s">
        <v>140</v>
      </c>
      <c r="E244" s="43"/>
      <c r="F244" s="221" t="s">
        <v>339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140</v>
      </c>
      <c r="AU244" s="20" t="s">
        <v>81</v>
      </c>
    </row>
    <row r="245" s="2" customFormat="1">
      <c r="A245" s="41"/>
      <c r="B245" s="42"/>
      <c r="C245" s="43"/>
      <c r="D245" s="225" t="s">
        <v>142</v>
      </c>
      <c r="E245" s="43"/>
      <c r="F245" s="226" t="s">
        <v>340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142</v>
      </c>
      <c r="AU245" s="20" t="s">
        <v>81</v>
      </c>
    </row>
    <row r="246" s="14" customFormat="1">
      <c r="A246" s="14"/>
      <c r="B246" s="238"/>
      <c r="C246" s="239"/>
      <c r="D246" s="220" t="s">
        <v>144</v>
      </c>
      <c r="E246" s="240" t="s">
        <v>19</v>
      </c>
      <c r="F246" s="241" t="s">
        <v>341</v>
      </c>
      <c r="G246" s="239"/>
      <c r="H246" s="240" t="s">
        <v>19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144</v>
      </c>
      <c r="AU246" s="247" t="s">
        <v>81</v>
      </c>
      <c r="AV246" s="14" t="s">
        <v>77</v>
      </c>
      <c r="AW246" s="14" t="s">
        <v>33</v>
      </c>
      <c r="AX246" s="14" t="s">
        <v>72</v>
      </c>
      <c r="AY246" s="247" t="s">
        <v>131</v>
      </c>
    </row>
    <row r="247" s="13" customFormat="1">
      <c r="A247" s="13"/>
      <c r="B247" s="227"/>
      <c r="C247" s="228"/>
      <c r="D247" s="220" t="s">
        <v>144</v>
      </c>
      <c r="E247" s="229" t="s">
        <v>19</v>
      </c>
      <c r="F247" s="230" t="s">
        <v>173</v>
      </c>
      <c r="G247" s="228"/>
      <c r="H247" s="231">
        <v>6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144</v>
      </c>
      <c r="AU247" s="237" t="s">
        <v>81</v>
      </c>
      <c r="AV247" s="13" t="s">
        <v>81</v>
      </c>
      <c r="AW247" s="13" t="s">
        <v>33</v>
      </c>
      <c r="AX247" s="13" t="s">
        <v>77</v>
      </c>
      <c r="AY247" s="237" t="s">
        <v>131</v>
      </c>
    </row>
    <row r="248" s="2" customFormat="1" ht="24.15" customHeight="1">
      <c r="A248" s="41"/>
      <c r="B248" s="42"/>
      <c r="C248" s="207" t="s">
        <v>342</v>
      </c>
      <c r="D248" s="207" t="s">
        <v>133</v>
      </c>
      <c r="E248" s="208" t="s">
        <v>343</v>
      </c>
      <c r="F248" s="209" t="s">
        <v>344</v>
      </c>
      <c r="G248" s="210" t="s">
        <v>345</v>
      </c>
      <c r="H248" s="211">
        <v>5.29</v>
      </c>
      <c r="I248" s="212"/>
      <c r="J248" s="213">
        <f>ROUND(I248*H248,2)</f>
        <v>0</v>
      </c>
      <c r="K248" s="209" t="s">
        <v>137</v>
      </c>
      <c r="L248" s="47"/>
      <c r="M248" s="214" t="s">
        <v>19</v>
      </c>
      <c r="N248" s="215" t="s">
        <v>43</v>
      </c>
      <c r="O248" s="87"/>
      <c r="P248" s="216">
        <f>O248*H248</f>
        <v>0</v>
      </c>
      <c r="Q248" s="216">
        <v>0.00076000000000000004</v>
      </c>
      <c r="R248" s="216">
        <f>Q248*H248</f>
        <v>0.0040204000000000004</v>
      </c>
      <c r="S248" s="216">
        <v>0.0020999999999999999</v>
      </c>
      <c r="T248" s="217">
        <f>S248*H248</f>
        <v>0.011108999999999999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138</v>
      </c>
      <c r="AT248" s="218" t="s">
        <v>133</v>
      </c>
      <c r="AU248" s="218" t="s">
        <v>81</v>
      </c>
      <c r="AY248" s="20" t="s">
        <v>131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77</v>
      </c>
      <c r="BK248" s="219">
        <f>ROUND(I248*H248,2)</f>
        <v>0</v>
      </c>
      <c r="BL248" s="20" t="s">
        <v>138</v>
      </c>
      <c r="BM248" s="218" t="s">
        <v>346</v>
      </c>
    </row>
    <row r="249" s="2" customFormat="1">
      <c r="A249" s="41"/>
      <c r="B249" s="42"/>
      <c r="C249" s="43"/>
      <c r="D249" s="220" t="s">
        <v>140</v>
      </c>
      <c r="E249" s="43"/>
      <c r="F249" s="221" t="s">
        <v>347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140</v>
      </c>
      <c r="AU249" s="20" t="s">
        <v>81</v>
      </c>
    </row>
    <row r="250" s="2" customFormat="1">
      <c r="A250" s="41"/>
      <c r="B250" s="42"/>
      <c r="C250" s="43"/>
      <c r="D250" s="225" t="s">
        <v>142</v>
      </c>
      <c r="E250" s="43"/>
      <c r="F250" s="226" t="s">
        <v>348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142</v>
      </c>
      <c r="AU250" s="20" t="s">
        <v>81</v>
      </c>
    </row>
    <row r="251" s="14" customFormat="1">
      <c r="A251" s="14"/>
      <c r="B251" s="238"/>
      <c r="C251" s="239"/>
      <c r="D251" s="220" t="s">
        <v>144</v>
      </c>
      <c r="E251" s="240" t="s">
        <v>19</v>
      </c>
      <c r="F251" s="241" t="s">
        <v>349</v>
      </c>
      <c r="G251" s="239"/>
      <c r="H251" s="240" t="s">
        <v>19</v>
      </c>
      <c r="I251" s="242"/>
      <c r="J251" s="239"/>
      <c r="K251" s="239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144</v>
      </c>
      <c r="AU251" s="247" t="s">
        <v>81</v>
      </c>
      <c r="AV251" s="14" t="s">
        <v>77</v>
      </c>
      <c r="AW251" s="14" t="s">
        <v>33</v>
      </c>
      <c r="AX251" s="14" t="s">
        <v>72</v>
      </c>
      <c r="AY251" s="247" t="s">
        <v>131</v>
      </c>
    </row>
    <row r="252" s="13" customFormat="1">
      <c r="A252" s="13"/>
      <c r="B252" s="227"/>
      <c r="C252" s="228"/>
      <c r="D252" s="220" t="s">
        <v>144</v>
      </c>
      <c r="E252" s="229" t="s">
        <v>19</v>
      </c>
      <c r="F252" s="230" t="s">
        <v>350</v>
      </c>
      <c r="G252" s="228"/>
      <c r="H252" s="231">
        <v>0.20000000000000001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144</v>
      </c>
      <c r="AU252" s="237" t="s">
        <v>81</v>
      </c>
      <c r="AV252" s="13" t="s">
        <v>81</v>
      </c>
      <c r="AW252" s="13" t="s">
        <v>33</v>
      </c>
      <c r="AX252" s="13" t="s">
        <v>72</v>
      </c>
      <c r="AY252" s="237" t="s">
        <v>131</v>
      </c>
    </row>
    <row r="253" s="14" customFormat="1">
      <c r="A253" s="14"/>
      <c r="B253" s="238"/>
      <c r="C253" s="239"/>
      <c r="D253" s="220" t="s">
        <v>144</v>
      </c>
      <c r="E253" s="240" t="s">
        <v>19</v>
      </c>
      <c r="F253" s="241" t="s">
        <v>78</v>
      </c>
      <c r="G253" s="239"/>
      <c r="H253" s="240" t="s">
        <v>19</v>
      </c>
      <c r="I253" s="242"/>
      <c r="J253" s="239"/>
      <c r="K253" s="239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144</v>
      </c>
      <c r="AU253" s="247" t="s">
        <v>81</v>
      </c>
      <c r="AV253" s="14" t="s">
        <v>77</v>
      </c>
      <c r="AW253" s="14" t="s">
        <v>33</v>
      </c>
      <c r="AX253" s="14" t="s">
        <v>72</v>
      </c>
      <c r="AY253" s="247" t="s">
        <v>131</v>
      </c>
    </row>
    <row r="254" s="14" customFormat="1">
      <c r="A254" s="14"/>
      <c r="B254" s="238"/>
      <c r="C254" s="239"/>
      <c r="D254" s="220" t="s">
        <v>144</v>
      </c>
      <c r="E254" s="240" t="s">
        <v>19</v>
      </c>
      <c r="F254" s="241" t="s">
        <v>248</v>
      </c>
      <c r="G254" s="239"/>
      <c r="H254" s="240" t="s">
        <v>19</v>
      </c>
      <c r="I254" s="242"/>
      <c r="J254" s="239"/>
      <c r="K254" s="239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144</v>
      </c>
      <c r="AU254" s="247" t="s">
        <v>81</v>
      </c>
      <c r="AV254" s="14" t="s">
        <v>77</v>
      </c>
      <c r="AW254" s="14" t="s">
        <v>33</v>
      </c>
      <c r="AX254" s="14" t="s">
        <v>72</v>
      </c>
      <c r="AY254" s="247" t="s">
        <v>131</v>
      </c>
    </row>
    <row r="255" s="13" customFormat="1">
      <c r="A255" s="13"/>
      <c r="B255" s="227"/>
      <c r="C255" s="228"/>
      <c r="D255" s="220" t="s">
        <v>144</v>
      </c>
      <c r="E255" s="229" t="s">
        <v>19</v>
      </c>
      <c r="F255" s="230" t="s">
        <v>351</v>
      </c>
      <c r="G255" s="228"/>
      <c r="H255" s="231">
        <v>0.5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144</v>
      </c>
      <c r="AU255" s="237" t="s">
        <v>81</v>
      </c>
      <c r="AV255" s="13" t="s">
        <v>81</v>
      </c>
      <c r="AW255" s="13" t="s">
        <v>33</v>
      </c>
      <c r="AX255" s="13" t="s">
        <v>72</v>
      </c>
      <c r="AY255" s="237" t="s">
        <v>131</v>
      </c>
    </row>
    <row r="256" s="14" customFormat="1">
      <c r="A256" s="14"/>
      <c r="B256" s="238"/>
      <c r="C256" s="239"/>
      <c r="D256" s="220" t="s">
        <v>144</v>
      </c>
      <c r="E256" s="240" t="s">
        <v>19</v>
      </c>
      <c r="F256" s="241" t="s">
        <v>249</v>
      </c>
      <c r="G256" s="239"/>
      <c r="H256" s="240" t="s">
        <v>19</v>
      </c>
      <c r="I256" s="242"/>
      <c r="J256" s="239"/>
      <c r="K256" s="239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144</v>
      </c>
      <c r="AU256" s="247" t="s">
        <v>81</v>
      </c>
      <c r="AV256" s="14" t="s">
        <v>77</v>
      </c>
      <c r="AW256" s="14" t="s">
        <v>33</v>
      </c>
      <c r="AX256" s="14" t="s">
        <v>72</v>
      </c>
      <c r="AY256" s="247" t="s">
        <v>131</v>
      </c>
    </row>
    <row r="257" s="13" customFormat="1">
      <c r="A257" s="13"/>
      <c r="B257" s="227"/>
      <c r="C257" s="228"/>
      <c r="D257" s="220" t="s">
        <v>144</v>
      </c>
      <c r="E257" s="229" t="s">
        <v>19</v>
      </c>
      <c r="F257" s="230" t="s">
        <v>352</v>
      </c>
      <c r="G257" s="228"/>
      <c r="H257" s="231">
        <v>4.5899999999999999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144</v>
      </c>
      <c r="AU257" s="237" t="s">
        <v>81</v>
      </c>
      <c r="AV257" s="13" t="s">
        <v>81</v>
      </c>
      <c r="AW257" s="13" t="s">
        <v>33</v>
      </c>
      <c r="AX257" s="13" t="s">
        <v>72</v>
      </c>
      <c r="AY257" s="237" t="s">
        <v>131</v>
      </c>
    </row>
    <row r="258" s="16" customFormat="1">
      <c r="A258" s="16"/>
      <c r="B258" s="259"/>
      <c r="C258" s="260"/>
      <c r="D258" s="220" t="s">
        <v>144</v>
      </c>
      <c r="E258" s="261" t="s">
        <v>19</v>
      </c>
      <c r="F258" s="262" t="s">
        <v>234</v>
      </c>
      <c r="G258" s="260"/>
      <c r="H258" s="263">
        <v>5.29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69" t="s">
        <v>144</v>
      </c>
      <c r="AU258" s="269" t="s">
        <v>81</v>
      </c>
      <c r="AV258" s="16" t="s">
        <v>138</v>
      </c>
      <c r="AW258" s="16" t="s">
        <v>33</v>
      </c>
      <c r="AX258" s="16" t="s">
        <v>77</v>
      </c>
      <c r="AY258" s="269" t="s">
        <v>131</v>
      </c>
    </row>
    <row r="259" s="2" customFormat="1" ht="24.15" customHeight="1">
      <c r="A259" s="41"/>
      <c r="B259" s="42"/>
      <c r="C259" s="207" t="s">
        <v>353</v>
      </c>
      <c r="D259" s="207" t="s">
        <v>133</v>
      </c>
      <c r="E259" s="208" t="s">
        <v>354</v>
      </c>
      <c r="F259" s="209" t="s">
        <v>355</v>
      </c>
      <c r="G259" s="210" t="s">
        <v>345</v>
      </c>
      <c r="H259" s="211">
        <v>14.26</v>
      </c>
      <c r="I259" s="212"/>
      <c r="J259" s="213">
        <f>ROUND(I259*H259,2)</f>
        <v>0</v>
      </c>
      <c r="K259" s="209" t="s">
        <v>137</v>
      </c>
      <c r="L259" s="47"/>
      <c r="M259" s="214" t="s">
        <v>19</v>
      </c>
      <c r="N259" s="215" t="s">
        <v>43</v>
      </c>
      <c r="O259" s="87"/>
      <c r="P259" s="216">
        <f>O259*H259</f>
        <v>0</v>
      </c>
      <c r="Q259" s="216">
        <v>0.00097000000000000005</v>
      </c>
      <c r="R259" s="216">
        <f>Q259*H259</f>
        <v>0.013832200000000001</v>
      </c>
      <c r="S259" s="216">
        <v>0.0043</v>
      </c>
      <c r="T259" s="217">
        <f>S259*H259</f>
        <v>0.061317999999999998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138</v>
      </c>
      <c r="AT259" s="218" t="s">
        <v>133</v>
      </c>
      <c r="AU259" s="218" t="s">
        <v>81</v>
      </c>
      <c r="AY259" s="20" t="s">
        <v>131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77</v>
      </c>
      <c r="BK259" s="219">
        <f>ROUND(I259*H259,2)</f>
        <v>0</v>
      </c>
      <c r="BL259" s="20" t="s">
        <v>138</v>
      </c>
      <c r="BM259" s="218" t="s">
        <v>356</v>
      </c>
    </row>
    <row r="260" s="2" customFormat="1">
      <c r="A260" s="41"/>
      <c r="B260" s="42"/>
      <c r="C260" s="43"/>
      <c r="D260" s="220" t="s">
        <v>140</v>
      </c>
      <c r="E260" s="43"/>
      <c r="F260" s="221" t="s">
        <v>357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140</v>
      </c>
      <c r="AU260" s="20" t="s">
        <v>81</v>
      </c>
    </row>
    <row r="261" s="2" customFormat="1">
      <c r="A261" s="41"/>
      <c r="B261" s="42"/>
      <c r="C261" s="43"/>
      <c r="D261" s="225" t="s">
        <v>142</v>
      </c>
      <c r="E261" s="43"/>
      <c r="F261" s="226" t="s">
        <v>358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142</v>
      </c>
      <c r="AU261" s="20" t="s">
        <v>81</v>
      </c>
    </row>
    <row r="262" s="14" customFormat="1">
      <c r="A262" s="14"/>
      <c r="B262" s="238"/>
      <c r="C262" s="239"/>
      <c r="D262" s="220" t="s">
        <v>144</v>
      </c>
      <c r="E262" s="240" t="s">
        <v>19</v>
      </c>
      <c r="F262" s="241" t="s">
        <v>359</v>
      </c>
      <c r="G262" s="239"/>
      <c r="H262" s="240" t="s">
        <v>19</v>
      </c>
      <c r="I262" s="242"/>
      <c r="J262" s="239"/>
      <c r="K262" s="239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144</v>
      </c>
      <c r="AU262" s="247" t="s">
        <v>81</v>
      </c>
      <c r="AV262" s="14" t="s">
        <v>77</v>
      </c>
      <c r="AW262" s="14" t="s">
        <v>33</v>
      </c>
      <c r="AX262" s="14" t="s">
        <v>72</v>
      </c>
      <c r="AY262" s="247" t="s">
        <v>131</v>
      </c>
    </row>
    <row r="263" s="13" customFormat="1">
      <c r="A263" s="13"/>
      <c r="B263" s="227"/>
      <c r="C263" s="228"/>
      <c r="D263" s="220" t="s">
        <v>144</v>
      </c>
      <c r="E263" s="229" t="s">
        <v>19</v>
      </c>
      <c r="F263" s="230" t="s">
        <v>350</v>
      </c>
      <c r="G263" s="228"/>
      <c r="H263" s="231">
        <v>0.20000000000000001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144</v>
      </c>
      <c r="AU263" s="237" t="s">
        <v>81</v>
      </c>
      <c r="AV263" s="13" t="s">
        <v>81</v>
      </c>
      <c r="AW263" s="13" t="s">
        <v>33</v>
      </c>
      <c r="AX263" s="13" t="s">
        <v>72</v>
      </c>
      <c r="AY263" s="237" t="s">
        <v>131</v>
      </c>
    </row>
    <row r="264" s="14" customFormat="1">
      <c r="A264" s="14"/>
      <c r="B264" s="238"/>
      <c r="C264" s="239"/>
      <c r="D264" s="220" t="s">
        <v>144</v>
      </c>
      <c r="E264" s="240" t="s">
        <v>19</v>
      </c>
      <c r="F264" s="241" t="s">
        <v>247</v>
      </c>
      <c r="G264" s="239"/>
      <c r="H264" s="240" t="s">
        <v>19</v>
      </c>
      <c r="I264" s="242"/>
      <c r="J264" s="239"/>
      <c r="K264" s="239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144</v>
      </c>
      <c r="AU264" s="247" t="s">
        <v>81</v>
      </c>
      <c r="AV264" s="14" t="s">
        <v>77</v>
      </c>
      <c r="AW264" s="14" t="s">
        <v>33</v>
      </c>
      <c r="AX264" s="14" t="s">
        <v>72</v>
      </c>
      <c r="AY264" s="247" t="s">
        <v>131</v>
      </c>
    </row>
    <row r="265" s="13" customFormat="1">
      <c r="A265" s="13"/>
      <c r="B265" s="227"/>
      <c r="C265" s="228"/>
      <c r="D265" s="220" t="s">
        <v>144</v>
      </c>
      <c r="E265" s="229" t="s">
        <v>19</v>
      </c>
      <c r="F265" s="230" t="s">
        <v>360</v>
      </c>
      <c r="G265" s="228"/>
      <c r="H265" s="231">
        <v>0.40000000000000002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144</v>
      </c>
      <c r="AU265" s="237" t="s">
        <v>81</v>
      </c>
      <c r="AV265" s="13" t="s">
        <v>81</v>
      </c>
      <c r="AW265" s="13" t="s">
        <v>33</v>
      </c>
      <c r="AX265" s="13" t="s">
        <v>72</v>
      </c>
      <c r="AY265" s="237" t="s">
        <v>131</v>
      </c>
    </row>
    <row r="266" s="14" customFormat="1">
      <c r="A266" s="14"/>
      <c r="B266" s="238"/>
      <c r="C266" s="239"/>
      <c r="D266" s="220" t="s">
        <v>144</v>
      </c>
      <c r="E266" s="240" t="s">
        <v>19</v>
      </c>
      <c r="F266" s="241" t="s">
        <v>248</v>
      </c>
      <c r="G266" s="239"/>
      <c r="H266" s="240" t="s">
        <v>19</v>
      </c>
      <c r="I266" s="242"/>
      <c r="J266" s="239"/>
      <c r="K266" s="239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144</v>
      </c>
      <c r="AU266" s="247" t="s">
        <v>81</v>
      </c>
      <c r="AV266" s="14" t="s">
        <v>77</v>
      </c>
      <c r="AW266" s="14" t="s">
        <v>33</v>
      </c>
      <c r="AX266" s="14" t="s">
        <v>72</v>
      </c>
      <c r="AY266" s="247" t="s">
        <v>131</v>
      </c>
    </row>
    <row r="267" s="13" customFormat="1">
      <c r="A267" s="13"/>
      <c r="B267" s="227"/>
      <c r="C267" s="228"/>
      <c r="D267" s="220" t="s">
        <v>144</v>
      </c>
      <c r="E267" s="229" t="s">
        <v>19</v>
      </c>
      <c r="F267" s="230" t="s">
        <v>361</v>
      </c>
      <c r="G267" s="228"/>
      <c r="H267" s="231">
        <v>4.0499999999999998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144</v>
      </c>
      <c r="AU267" s="237" t="s">
        <v>81</v>
      </c>
      <c r="AV267" s="13" t="s">
        <v>81</v>
      </c>
      <c r="AW267" s="13" t="s">
        <v>33</v>
      </c>
      <c r="AX267" s="13" t="s">
        <v>72</v>
      </c>
      <c r="AY267" s="237" t="s">
        <v>131</v>
      </c>
    </row>
    <row r="268" s="14" customFormat="1">
      <c r="A268" s="14"/>
      <c r="B268" s="238"/>
      <c r="C268" s="239"/>
      <c r="D268" s="220" t="s">
        <v>144</v>
      </c>
      <c r="E268" s="240" t="s">
        <v>19</v>
      </c>
      <c r="F268" s="241" t="s">
        <v>249</v>
      </c>
      <c r="G268" s="239"/>
      <c r="H268" s="240" t="s">
        <v>19</v>
      </c>
      <c r="I268" s="242"/>
      <c r="J268" s="239"/>
      <c r="K268" s="239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144</v>
      </c>
      <c r="AU268" s="247" t="s">
        <v>81</v>
      </c>
      <c r="AV268" s="14" t="s">
        <v>77</v>
      </c>
      <c r="AW268" s="14" t="s">
        <v>33</v>
      </c>
      <c r="AX268" s="14" t="s">
        <v>72</v>
      </c>
      <c r="AY268" s="247" t="s">
        <v>131</v>
      </c>
    </row>
    <row r="269" s="13" customFormat="1">
      <c r="A269" s="13"/>
      <c r="B269" s="227"/>
      <c r="C269" s="228"/>
      <c r="D269" s="220" t="s">
        <v>144</v>
      </c>
      <c r="E269" s="229" t="s">
        <v>19</v>
      </c>
      <c r="F269" s="230" t="s">
        <v>362</v>
      </c>
      <c r="G269" s="228"/>
      <c r="H269" s="231">
        <v>6.0099999999999998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144</v>
      </c>
      <c r="AU269" s="237" t="s">
        <v>81</v>
      </c>
      <c r="AV269" s="13" t="s">
        <v>81</v>
      </c>
      <c r="AW269" s="13" t="s">
        <v>33</v>
      </c>
      <c r="AX269" s="13" t="s">
        <v>72</v>
      </c>
      <c r="AY269" s="237" t="s">
        <v>131</v>
      </c>
    </row>
    <row r="270" s="14" customFormat="1">
      <c r="A270" s="14"/>
      <c r="B270" s="238"/>
      <c r="C270" s="239"/>
      <c r="D270" s="220" t="s">
        <v>144</v>
      </c>
      <c r="E270" s="240" t="s">
        <v>19</v>
      </c>
      <c r="F270" s="241" t="s">
        <v>363</v>
      </c>
      <c r="G270" s="239"/>
      <c r="H270" s="240" t="s">
        <v>19</v>
      </c>
      <c r="I270" s="242"/>
      <c r="J270" s="239"/>
      <c r="K270" s="239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144</v>
      </c>
      <c r="AU270" s="247" t="s">
        <v>81</v>
      </c>
      <c r="AV270" s="14" t="s">
        <v>77</v>
      </c>
      <c r="AW270" s="14" t="s">
        <v>33</v>
      </c>
      <c r="AX270" s="14" t="s">
        <v>72</v>
      </c>
      <c r="AY270" s="247" t="s">
        <v>131</v>
      </c>
    </row>
    <row r="271" s="13" customFormat="1">
      <c r="A271" s="13"/>
      <c r="B271" s="227"/>
      <c r="C271" s="228"/>
      <c r="D271" s="220" t="s">
        <v>144</v>
      </c>
      <c r="E271" s="229" t="s">
        <v>19</v>
      </c>
      <c r="F271" s="230" t="s">
        <v>364</v>
      </c>
      <c r="G271" s="228"/>
      <c r="H271" s="231">
        <v>3.6000000000000001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144</v>
      </c>
      <c r="AU271" s="237" t="s">
        <v>81</v>
      </c>
      <c r="AV271" s="13" t="s">
        <v>81</v>
      </c>
      <c r="AW271" s="13" t="s">
        <v>33</v>
      </c>
      <c r="AX271" s="13" t="s">
        <v>72</v>
      </c>
      <c r="AY271" s="237" t="s">
        <v>131</v>
      </c>
    </row>
    <row r="272" s="16" customFormat="1">
      <c r="A272" s="16"/>
      <c r="B272" s="259"/>
      <c r="C272" s="260"/>
      <c r="D272" s="220" t="s">
        <v>144</v>
      </c>
      <c r="E272" s="261" t="s">
        <v>19</v>
      </c>
      <c r="F272" s="262" t="s">
        <v>234</v>
      </c>
      <c r="G272" s="260"/>
      <c r="H272" s="263">
        <v>14.26</v>
      </c>
      <c r="I272" s="264"/>
      <c r="J272" s="260"/>
      <c r="K272" s="260"/>
      <c r="L272" s="265"/>
      <c r="M272" s="266"/>
      <c r="N272" s="267"/>
      <c r="O272" s="267"/>
      <c r="P272" s="267"/>
      <c r="Q272" s="267"/>
      <c r="R272" s="267"/>
      <c r="S272" s="267"/>
      <c r="T272" s="268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69" t="s">
        <v>144</v>
      </c>
      <c r="AU272" s="269" t="s">
        <v>81</v>
      </c>
      <c r="AV272" s="16" t="s">
        <v>138</v>
      </c>
      <c r="AW272" s="16" t="s">
        <v>33</v>
      </c>
      <c r="AX272" s="16" t="s">
        <v>77</v>
      </c>
      <c r="AY272" s="269" t="s">
        <v>131</v>
      </c>
    </row>
    <row r="273" s="2" customFormat="1" ht="24.15" customHeight="1">
      <c r="A273" s="41"/>
      <c r="B273" s="42"/>
      <c r="C273" s="207" t="s">
        <v>365</v>
      </c>
      <c r="D273" s="207" t="s">
        <v>133</v>
      </c>
      <c r="E273" s="208" t="s">
        <v>366</v>
      </c>
      <c r="F273" s="209" t="s">
        <v>367</v>
      </c>
      <c r="G273" s="210" t="s">
        <v>345</v>
      </c>
      <c r="H273" s="211">
        <v>4.2000000000000002</v>
      </c>
      <c r="I273" s="212"/>
      <c r="J273" s="213">
        <f>ROUND(I273*H273,2)</f>
        <v>0</v>
      </c>
      <c r="K273" s="209" t="s">
        <v>137</v>
      </c>
      <c r="L273" s="47"/>
      <c r="M273" s="214" t="s">
        <v>19</v>
      </c>
      <c r="N273" s="215" t="s">
        <v>43</v>
      </c>
      <c r="O273" s="87"/>
      <c r="P273" s="216">
        <f>O273*H273</f>
        <v>0</v>
      </c>
      <c r="Q273" s="216">
        <v>0.0010499999999999999</v>
      </c>
      <c r="R273" s="216">
        <f>Q273*H273</f>
        <v>0.0044099999999999999</v>
      </c>
      <c r="S273" s="216">
        <v>0.0061999999999999998</v>
      </c>
      <c r="T273" s="217">
        <f>S273*H273</f>
        <v>0.026040000000000001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138</v>
      </c>
      <c r="AT273" s="218" t="s">
        <v>133</v>
      </c>
      <c r="AU273" s="218" t="s">
        <v>81</v>
      </c>
      <c r="AY273" s="20" t="s">
        <v>131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77</v>
      </c>
      <c r="BK273" s="219">
        <f>ROUND(I273*H273,2)</f>
        <v>0</v>
      </c>
      <c r="BL273" s="20" t="s">
        <v>138</v>
      </c>
      <c r="BM273" s="218" t="s">
        <v>368</v>
      </c>
    </row>
    <row r="274" s="2" customFormat="1">
      <c r="A274" s="41"/>
      <c r="B274" s="42"/>
      <c r="C274" s="43"/>
      <c r="D274" s="220" t="s">
        <v>140</v>
      </c>
      <c r="E274" s="43"/>
      <c r="F274" s="221" t="s">
        <v>369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140</v>
      </c>
      <c r="AU274" s="20" t="s">
        <v>81</v>
      </c>
    </row>
    <row r="275" s="2" customFormat="1">
      <c r="A275" s="41"/>
      <c r="B275" s="42"/>
      <c r="C275" s="43"/>
      <c r="D275" s="225" t="s">
        <v>142</v>
      </c>
      <c r="E275" s="43"/>
      <c r="F275" s="226" t="s">
        <v>370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142</v>
      </c>
      <c r="AU275" s="20" t="s">
        <v>81</v>
      </c>
    </row>
    <row r="276" s="14" customFormat="1">
      <c r="A276" s="14"/>
      <c r="B276" s="238"/>
      <c r="C276" s="239"/>
      <c r="D276" s="220" t="s">
        <v>144</v>
      </c>
      <c r="E276" s="240" t="s">
        <v>19</v>
      </c>
      <c r="F276" s="241" t="s">
        <v>247</v>
      </c>
      <c r="G276" s="239"/>
      <c r="H276" s="240" t="s">
        <v>19</v>
      </c>
      <c r="I276" s="242"/>
      <c r="J276" s="239"/>
      <c r="K276" s="239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144</v>
      </c>
      <c r="AU276" s="247" t="s">
        <v>81</v>
      </c>
      <c r="AV276" s="14" t="s">
        <v>77</v>
      </c>
      <c r="AW276" s="14" t="s">
        <v>33</v>
      </c>
      <c r="AX276" s="14" t="s">
        <v>72</v>
      </c>
      <c r="AY276" s="247" t="s">
        <v>131</v>
      </c>
    </row>
    <row r="277" s="13" customFormat="1">
      <c r="A277" s="13"/>
      <c r="B277" s="227"/>
      <c r="C277" s="228"/>
      <c r="D277" s="220" t="s">
        <v>144</v>
      </c>
      <c r="E277" s="229" t="s">
        <v>19</v>
      </c>
      <c r="F277" s="230" t="s">
        <v>371</v>
      </c>
      <c r="G277" s="228"/>
      <c r="H277" s="231">
        <v>1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144</v>
      </c>
      <c r="AU277" s="237" t="s">
        <v>81</v>
      </c>
      <c r="AV277" s="13" t="s">
        <v>81</v>
      </c>
      <c r="AW277" s="13" t="s">
        <v>33</v>
      </c>
      <c r="AX277" s="13" t="s">
        <v>72</v>
      </c>
      <c r="AY277" s="237" t="s">
        <v>131</v>
      </c>
    </row>
    <row r="278" s="14" customFormat="1">
      <c r="A278" s="14"/>
      <c r="B278" s="238"/>
      <c r="C278" s="239"/>
      <c r="D278" s="220" t="s">
        <v>144</v>
      </c>
      <c r="E278" s="240" t="s">
        <v>19</v>
      </c>
      <c r="F278" s="241" t="s">
        <v>249</v>
      </c>
      <c r="G278" s="239"/>
      <c r="H278" s="240" t="s">
        <v>19</v>
      </c>
      <c r="I278" s="242"/>
      <c r="J278" s="239"/>
      <c r="K278" s="239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144</v>
      </c>
      <c r="AU278" s="247" t="s">
        <v>81</v>
      </c>
      <c r="AV278" s="14" t="s">
        <v>77</v>
      </c>
      <c r="AW278" s="14" t="s">
        <v>33</v>
      </c>
      <c r="AX278" s="14" t="s">
        <v>72</v>
      </c>
      <c r="AY278" s="247" t="s">
        <v>131</v>
      </c>
    </row>
    <row r="279" s="13" customFormat="1">
      <c r="A279" s="13"/>
      <c r="B279" s="227"/>
      <c r="C279" s="228"/>
      <c r="D279" s="220" t="s">
        <v>144</v>
      </c>
      <c r="E279" s="229" t="s">
        <v>19</v>
      </c>
      <c r="F279" s="230" t="s">
        <v>372</v>
      </c>
      <c r="G279" s="228"/>
      <c r="H279" s="231">
        <v>2.6000000000000001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144</v>
      </c>
      <c r="AU279" s="237" t="s">
        <v>81</v>
      </c>
      <c r="AV279" s="13" t="s">
        <v>81</v>
      </c>
      <c r="AW279" s="13" t="s">
        <v>33</v>
      </c>
      <c r="AX279" s="13" t="s">
        <v>72</v>
      </c>
      <c r="AY279" s="237" t="s">
        <v>131</v>
      </c>
    </row>
    <row r="280" s="14" customFormat="1">
      <c r="A280" s="14"/>
      <c r="B280" s="238"/>
      <c r="C280" s="239"/>
      <c r="D280" s="220" t="s">
        <v>144</v>
      </c>
      <c r="E280" s="240" t="s">
        <v>19</v>
      </c>
      <c r="F280" s="241" t="s">
        <v>363</v>
      </c>
      <c r="G280" s="239"/>
      <c r="H280" s="240" t="s">
        <v>19</v>
      </c>
      <c r="I280" s="242"/>
      <c r="J280" s="239"/>
      <c r="K280" s="239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144</v>
      </c>
      <c r="AU280" s="247" t="s">
        <v>81</v>
      </c>
      <c r="AV280" s="14" t="s">
        <v>77</v>
      </c>
      <c r="AW280" s="14" t="s">
        <v>33</v>
      </c>
      <c r="AX280" s="14" t="s">
        <v>72</v>
      </c>
      <c r="AY280" s="247" t="s">
        <v>131</v>
      </c>
    </row>
    <row r="281" s="13" customFormat="1">
      <c r="A281" s="13"/>
      <c r="B281" s="227"/>
      <c r="C281" s="228"/>
      <c r="D281" s="220" t="s">
        <v>144</v>
      </c>
      <c r="E281" s="229" t="s">
        <v>19</v>
      </c>
      <c r="F281" s="230" t="s">
        <v>373</v>
      </c>
      <c r="G281" s="228"/>
      <c r="H281" s="231">
        <v>0.59999999999999998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144</v>
      </c>
      <c r="AU281" s="237" t="s">
        <v>81</v>
      </c>
      <c r="AV281" s="13" t="s">
        <v>81</v>
      </c>
      <c r="AW281" s="13" t="s">
        <v>33</v>
      </c>
      <c r="AX281" s="13" t="s">
        <v>72</v>
      </c>
      <c r="AY281" s="237" t="s">
        <v>131</v>
      </c>
    </row>
    <row r="282" s="16" customFormat="1">
      <c r="A282" s="16"/>
      <c r="B282" s="259"/>
      <c r="C282" s="260"/>
      <c r="D282" s="220" t="s">
        <v>144</v>
      </c>
      <c r="E282" s="261" t="s">
        <v>19</v>
      </c>
      <c r="F282" s="262" t="s">
        <v>234</v>
      </c>
      <c r="G282" s="260"/>
      <c r="H282" s="263">
        <v>4.2000000000000002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69" t="s">
        <v>144</v>
      </c>
      <c r="AU282" s="269" t="s">
        <v>81</v>
      </c>
      <c r="AV282" s="16" t="s">
        <v>138</v>
      </c>
      <c r="AW282" s="16" t="s">
        <v>33</v>
      </c>
      <c r="AX282" s="16" t="s">
        <v>77</v>
      </c>
      <c r="AY282" s="269" t="s">
        <v>131</v>
      </c>
    </row>
    <row r="283" s="2" customFormat="1" ht="24.15" customHeight="1">
      <c r="A283" s="41"/>
      <c r="B283" s="42"/>
      <c r="C283" s="207" t="s">
        <v>374</v>
      </c>
      <c r="D283" s="207" t="s">
        <v>133</v>
      </c>
      <c r="E283" s="208" t="s">
        <v>375</v>
      </c>
      <c r="F283" s="209" t="s">
        <v>376</v>
      </c>
      <c r="G283" s="210" t="s">
        <v>136</v>
      </c>
      <c r="H283" s="211">
        <v>36</v>
      </c>
      <c r="I283" s="212"/>
      <c r="J283" s="213">
        <f>ROUND(I283*H283,2)</f>
        <v>0</v>
      </c>
      <c r="K283" s="209" t="s">
        <v>137</v>
      </c>
      <c r="L283" s="47"/>
      <c r="M283" s="214" t="s">
        <v>19</v>
      </c>
      <c r="N283" s="215" t="s">
        <v>43</v>
      </c>
      <c r="O283" s="87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138</v>
      </c>
      <c r="AT283" s="218" t="s">
        <v>133</v>
      </c>
      <c r="AU283" s="218" t="s">
        <v>81</v>
      </c>
      <c r="AY283" s="20" t="s">
        <v>131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77</v>
      </c>
      <c r="BK283" s="219">
        <f>ROUND(I283*H283,2)</f>
        <v>0</v>
      </c>
      <c r="BL283" s="20" t="s">
        <v>138</v>
      </c>
      <c r="BM283" s="218" t="s">
        <v>377</v>
      </c>
    </row>
    <row r="284" s="2" customFormat="1">
      <c r="A284" s="41"/>
      <c r="B284" s="42"/>
      <c r="C284" s="43"/>
      <c r="D284" s="220" t="s">
        <v>140</v>
      </c>
      <c r="E284" s="43"/>
      <c r="F284" s="221" t="s">
        <v>378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140</v>
      </c>
      <c r="AU284" s="20" t="s">
        <v>81</v>
      </c>
    </row>
    <row r="285" s="2" customFormat="1">
      <c r="A285" s="41"/>
      <c r="B285" s="42"/>
      <c r="C285" s="43"/>
      <c r="D285" s="225" t="s">
        <v>142</v>
      </c>
      <c r="E285" s="43"/>
      <c r="F285" s="226" t="s">
        <v>379</v>
      </c>
      <c r="G285" s="43"/>
      <c r="H285" s="43"/>
      <c r="I285" s="222"/>
      <c r="J285" s="43"/>
      <c r="K285" s="43"/>
      <c r="L285" s="47"/>
      <c r="M285" s="223"/>
      <c r="N285" s="224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142</v>
      </c>
      <c r="AU285" s="20" t="s">
        <v>81</v>
      </c>
    </row>
    <row r="286" s="2" customFormat="1" ht="24.15" customHeight="1">
      <c r="A286" s="41"/>
      <c r="B286" s="42"/>
      <c r="C286" s="207" t="s">
        <v>380</v>
      </c>
      <c r="D286" s="207" t="s">
        <v>133</v>
      </c>
      <c r="E286" s="208" t="s">
        <v>381</v>
      </c>
      <c r="F286" s="209" t="s">
        <v>382</v>
      </c>
      <c r="G286" s="210" t="s">
        <v>136</v>
      </c>
      <c r="H286" s="211">
        <v>72</v>
      </c>
      <c r="I286" s="212"/>
      <c r="J286" s="213">
        <f>ROUND(I286*H286,2)</f>
        <v>0</v>
      </c>
      <c r="K286" s="209" t="s">
        <v>137</v>
      </c>
      <c r="L286" s="47"/>
      <c r="M286" s="214" t="s">
        <v>19</v>
      </c>
      <c r="N286" s="215" t="s">
        <v>43</v>
      </c>
      <c r="O286" s="87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138</v>
      </c>
      <c r="AT286" s="218" t="s">
        <v>133</v>
      </c>
      <c r="AU286" s="218" t="s">
        <v>81</v>
      </c>
      <c r="AY286" s="20" t="s">
        <v>131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77</v>
      </c>
      <c r="BK286" s="219">
        <f>ROUND(I286*H286,2)</f>
        <v>0</v>
      </c>
      <c r="BL286" s="20" t="s">
        <v>138</v>
      </c>
      <c r="BM286" s="218" t="s">
        <v>383</v>
      </c>
    </row>
    <row r="287" s="2" customFormat="1">
      <c r="A287" s="41"/>
      <c r="B287" s="42"/>
      <c r="C287" s="43"/>
      <c r="D287" s="220" t="s">
        <v>140</v>
      </c>
      <c r="E287" s="43"/>
      <c r="F287" s="221" t="s">
        <v>384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140</v>
      </c>
      <c r="AU287" s="20" t="s">
        <v>81</v>
      </c>
    </row>
    <row r="288" s="2" customFormat="1">
      <c r="A288" s="41"/>
      <c r="B288" s="42"/>
      <c r="C288" s="43"/>
      <c r="D288" s="225" t="s">
        <v>142</v>
      </c>
      <c r="E288" s="43"/>
      <c r="F288" s="226" t="s">
        <v>385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142</v>
      </c>
      <c r="AU288" s="20" t="s">
        <v>81</v>
      </c>
    </row>
    <row r="289" s="13" customFormat="1">
      <c r="A289" s="13"/>
      <c r="B289" s="227"/>
      <c r="C289" s="228"/>
      <c r="D289" s="220" t="s">
        <v>144</v>
      </c>
      <c r="E289" s="228"/>
      <c r="F289" s="230" t="s">
        <v>386</v>
      </c>
      <c r="G289" s="228"/>
      <c r="H289" s="231">
        <v>72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144</v>
      </c>
      <c r="AU289" s="237" t="s">
        <v>81</v>
      </c>
      <c r="AV289" s="13" t="s">
        <v>81</v>
      </c>
      <c r="AW289" s="13" t="s">
        <v>4</v>
      </c>
      <c r="AX289" s="13" t="s">
        <v>77</v>
      </c>
      <c r="AY289" s="237" t="s">
        <v>131</v>
      </c>
    </row>
    <row r="290" s="12" customFormat="1" ht="22.8" customHeight="1">
      <c r="A290" s="12"/>
      <c r="B290" s="191"/>
      <c r="C290" s="192"/>
      <c r="D290" s="193" t="s">
        <v>71</v>
      </c>
      <c r="E290" s="205" t="s">
        <v>387</v>
      </c>
      <c r="F290" s="205" t="s">
        <v>388</v>
      </c>
      <c r="G290" s="192"/>
      <c r="H290" s="192"/>
      <c r="I290" s="195"/>
      <c r="J290" s="206">
        <f>BK290</f>
        <v>0</v>
      </c>
      <c r="K290" s="192"/>
      <c r="L290" s="197"/>
      <c r="M290" s="198"/>
      <c r="N290" s="199"/>
      <c r="O290" s="199"/>
      <c r="P290" s="200">
        <f>SUM(P291:P303)</f>
        <v>0</v>
      </c>
      <c r="Q290" s="199"/>
      <c r="R290" s="200">
        <f>SUM(R291:R303)</f>
        <v>0</v>
      </c>
      <c r="S290" s="199"/>
      <c r="T290" s="201">
        <f>SUM(T291:T303)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2" t="s">
        <v>77</v>
      </c>
      <c r="AT290" s="203" t="s">
        <v>71</v>
      </c>
      <c r="AU290" s="203" t="s">
        <v>77</v>
      </c>
      <c r="AY290" s="202" t="s">
        <v>131</v>
      </c>
      <c r="BK290" s="204">
        <f>SUM(BK291:BK303)</f>
        <v>0</v>
      </c>
    </row>
    <row r="291" s="2" customFormat="1" ht="24.15" customHeight="1">
      <c r="A291" s="41"/>
      <c r="B291" s="42"/>
      <c r="C291" s="207" t="s">
        <v>389</v>
      </c>
      <c r="D291" s="207" t="s">
        <v>133</v>
      </c>
      <c r="E291" s="208" t="s">
        <v>390</v>
      </c>
      <c r="F291" s="209" t="s">
        <v>391</v>
      </c>
      <c r="G291" s="210" t="s">
        <v>168</v>
      </c>
      <c r="H291" s="211">
        <v>2.097</v>
      </c>
      <c r="I291" s="212"/>
      <c r="J291" s="213">
        <f>ROUND(I291*H291,2)</f>
        <v>0</v>
      </c>
      <c r="K291" s="209" t="s">
        <v>137</v>
      </c>
      <c r="L291" s="47"/>
      <c r="M291" s="214" t="s">
        <v>19</v>
      </c>
      <c r="N291" s="215" t="s">
        <v>43</v>
      </c>
      <c r="O291" s="87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138</v>
      </c>
      <c r="AT291" s="218" t="s">
        <v>133</v>
      </c>
      <c r="AU291" s="218" t="s">
        <v>81</v>
      </c>
      <c r="AY291" s="20" t="s">
        <v>131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77</v>
      </c>
      <c r="BK291" s="219">
        <f>ROUND(I291*H291,2)</f>
        <v>0</v>
      </c>
      <c r="BL291" s="20" t="s">
        <v>138</v>
      </c>
      <c r="BM291" s="218" t="s">
        <v>392</v>
      </c>
    </row>
    <row r="292" s="2" customFormat="1">
      <c r="A292" s="41"/>
      <c r="B292" s="42"/>
      <c r="C292" s="43"/>
      <c r="D292" s="220" t="s">
        <v>140</v>
      </c>
      <c r="E292" s="43"/>
      <c r="F292" s="221" t="s">
        <v>393</v>
      </c>
      <c r="G292" s="43"/>
      <c r="H292" s="43"/>
      <c r="I292" s="222"/>
      <c r="J292" s="43"/>
      <c r="K292" s="43"/>
      <c r="L292" s="47"/>
      <c r="M292" s="223"/>
      <c r="N292" s="22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140</v>
      </c>
      <c r="AU292" s="20" t="s">
        <v>81</v>
      </c>
    </row>
    <row r="293" s="2" customFormat="1">
      <c r="A293" s="41"/>
      <c r="B293" s="42"/>
      <c r="C293" s="43"/>
      <c r="D293" s="225" t="s">
        <v>142</v>
      </c>
      <c r="E293" s="43"/>
      <c r="F293" s="226" t="s">
        <v>394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142</v>
      </c>
      <c r="AU293" s="20" t="s">
        <v>81</v>
      </c>
    </row>
    <row r="294" s="2" customFormat="1" ht="24.15" customHeight="1">
      <c r="A294" s="41"/>
      <c r="B294" s="42"/>
      <c r="C294" s="207" t="s">
        <v>395</v>
      </c>
      <c r="D294" s="207" t="s">
        <v>133</v>
      </c>
      <c r="E294" s="208" t="s">
        <v>396</v>
      </c>
      <c r="F294" s="209" t="s">
        <v>397</v>
      </c>
      <c r="G294" s="210" t="s">
        <v>168</v>
      </c>
      <c r="H294" s="211">
        <v>2.097</v>
      </c>
      <c r="I294" s="212"/>
      <c r="J294" s="213">
        <f>ROUND(I294*H294,2)</f>
        <v>0</v>
      </c>
      <c r="K294" s="209" t="s">
        <v>137</v>
      </c>
      <c r="L294" s="47"/>
      <c r="M294" s="214" t="s">
        <v>19</v>
      </c>
      <c r="N294" s="215" t="s">
        <v>43</v>
      </c>
      <c r="O294" s="87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8" t="s">
        <v>138</v>
      </c>
      <c r="AT294" s="218" t="s">
        <v>133</v>
      </c>
      <c r="AU294" s="218" t="s">
        <v>81</v>
      </c>
      <c r="AY294" s="20" t="s">
        <v>131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20" t="s">
        <v>77</v>
      </c>
      <c r="BK294" s="219">
        <f>ROUND(I294*H294,2)</f>
        <v>0</v>
      </c>
      <c r="BL294" s="20" t="s">
        <v>138</v>
      </c>
      <c r="BM294" s="218" t="s">
        <v>398</v>
      </c>
    </row>
    <row r="295" s="2" customFormat="1">
      <c r="A295" s="41"/>
      <c r="B295" s="42"/>
      <c r="C295" s="43"/>
      <c r="D295" s="220" t="s">
        <v>140</v>
      </c>
      <c r="E295" s="43"/>
      <c r="F295" s="221" t="s">
        <v>399</v>
      </c>
      <c r="G295" s="43"/>
      <c r="H295" s="43"/>
      <c r="I295" s="222"/>
      <c r="J295" s="43"/>
      <c r="K295" s="43"/>
      <c r="L295" s="47"/>
      <c r="M295" s="223"/>
      <c r="N295" s="22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140</v>
      </c>
      <c r="AU295" s="20" t="s">
        <v>81</v>
      </c>
    </row>
    <row r="296" s="2" customFormat="1">
      <c r="A296" s="41"/>
      <c r="B296" s="42"/>
      <c r="C296" s="43"/>
      <c r="D296" s="225" t="s">
        <v>142</v>
      </c>
      <c r="E296" s="43"/>
      <c r="F296" s="226" t="s">
        <v>400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142</v>
      </c>
      <c r="AU296" s="20" t="s">
        <v>81</v>
      </c>
    </row>
    <row r="297" s="2" customFormat="1" ht="24.15" customHeight="1">
      <c r="A297" s="41"/>
      <c r="B297" s="42"/>
      <c r="C297" s="207" t="s">
        <v>401</v>
      </c>
      <c r="D297" s="207" t="s">
        <v>133</v>
      </c>
      <c r="E297" s="208" t="s">
        <v>402</v>
      </c>
      <c r="F297" s="209" t="s">
        <v>403</v>
      </c>
      <c r="G297" s="210" t="s">
        <v>168</v>
      </c>
      <c r="H297" s="211">
        <v>29.358000000000001</v>
      </c>
      <c r="I297" s="212"/>
      <c r="J297" s="213">
        <f>ROUND(I297*H297,2)</f>
        <v>0</v>
      </c>
      <c r="K297" s="209" t="s">
        <v>137</v>
      </c>
      <c r="L297" s="47"/>
      <c r="M297" s="214" t="s">
        <v>19</v>
      </c>
      <c r="N297" s="215" t="s">
        <v>43</v>
      </c>
      <c r="O297" s="87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138</v>
      </c>
      <c r="AT297" s="218" t="s">
        <v>133</v>
      </c>
      <c r="AU297" s="218" t="s">
        <v>81</v>
      </c>
      <c r="AY297" s="20" t="s">
        <v>131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77</v>
      </c>
      <c r="BK297" s="219">
        <f>ROUND(I297*H297,2)</f>
        <v>0</v>
      </c>
      <c r="BL297" s="20" t="s">
        <v>138</v>
      </c>
      <c r="BM297" s="218" t="s">
        <v>404</v>
      </c>
    </row>
    <row r="298" s="2" customFormat="1">
      <c r="A298" s="41"/>
      <c r="B298" s="42"/>
      <c r="C298" s="43"/>
      <c r="D298" s="220" t="s">
        <v>140</v>
      </c>
      <c r="E298" s="43"/>
      <c r="F298" s="221" t="s">
        <v>405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140</v>
      </c>
      <c r="AU298" s="20" t="s">
        <v>81</v>
      </c>
    </row>
    <row r="299" s="2" customFormat="1">
      <c r="A299" s="41"/>
      <c r="B299" s="42"/>
      <c r="C299" s="43"/>
      <c r="D299" s="225" t="s">
        <v>142</v>
      </c>
      <c r="E299" s="43"/>
      <c r="F299" s="226" t="s">
        <v>406</v>
      </c>
      <c r="G299" s="43"/>
      <c r="H299" s="43"/>
      <c r="I299" s="222"/>
      <c r="J299" s="43"/>
      <c r="K299" s="43"/>
      <c r="L299" s="47"/>
      <c r="M299" s="223"/>
      <c r="N299" s="22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142</v>
      </c>
      <c r="AU299" s="20" t="s">
        <v>81</v>
      </c>
    </row>
    <row r="300" s="13" customFormat="1">
      <c r="A300" s="13"/>
      <c r="B300" s="227"/>
      <c r="C300" s="228"/>
      <c r="D300" s="220" t="s">
        <v>144</v>
      </c>
      <c r="E300" s="228"/>
      <c r="F300" s="230" t="s">
        <v>407</v>
      </c>
      <c r="G300" s="228"/>
      <c r="H300" s="231">
        <v>29.358000000000001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144</v>
      </c>
      <c r="AU300" s="237" t="s">
        <v>81</v>
      </c>
      <c r="AV300" s="13" t="s">
        <v>81</v>
      </c>
      <c r="AW300" s="13" t="s">
        <v>4</v>
      </c>
      <c r="AX300" s="13" t="s">
        <v>77</v>
      </c>
      <c r="AY300" s="237" t="s">
        <v>131</v>
      </c>
    </row>
    <row r="301" s="2" customFormat="1" ht="44.25" customHeight="1">
      <c r="A301" s="41"/>
      <c r="B301" s="42"/>
      <c r="C301" s="207" t="s">
        <v>408</v>
      </c>
      <c r="D301" s="207" t="s">
        <v>133</v>
      </c>
      <c r="E301" s="208" t="s">
        <v>409</v>
      </c>
      <c r="F301" s="209" t="s">
        <v>410</v>
      </c>
      <c r="G301" s="210" t="s">
        <v>168</v>
      </c>
      <c r="H301" s="211">
        <v>2.097</v>
      </c>
      <c r="I301" s="212"/>
      <c r="J301" s="213">
        <f>ROUND(I301*H301,2)</f>
        <v>0</v>
      </c>
      <c r="K301" s="209" t="s">
        <v>137</v>
      </c>
      <c r="L301" s="47"/>
      <c r="M301" s="214" t="s">
        <v>19</v>
      </c>
      <c r="N301" s="215" t="s">
        <v>43</v>
      </c>
      <c r="O301" s="87"/>
      <c r="P301" s="216">
        <f>O301*H301</f>
        <v>0</v>
      </c>
      <c r="Q301" s="216">
        <v>0</v>
      </c>
      <c r="R301" s="216">
        <f>Q301*H301</f>
        <v>0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138</v>
      </c>
      <c r="AT301" s="218" t="s">
        <v>133</v>
      </c>
      <c r="AU301" s="218" t="s">
        <v>81</v>
      </c>
      <c r="AY301" s="20" t="s">
        <v>131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20" t="s">
        <v>77</v>
      </c>
      <c r="BK301" s="219">
        <f>ROUND(I301*H301,2)</f>
        <v>0</v>
      </c>
      <c r="BL301" s="20" t="s">
        <v>138</v>
      </c>
      <c r="BM301" s="218" t="s">
        <v>411</v>
      </c>
    </row>
    <row r="302" s="2" customFormat="1">
      <c r="A302" s="41"/>
      <c r="B302" s="42"/>
      <c r="C302" s="43"/>
      <c r="D302" s="220" t="s">
        <v>140</v>
      </c>
      <c r="E302" s="43"/>
      <c r="F302" s="221" t="s">
        <v>412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140</v>
      </c>
      <c r="AU302" s="20" t="s">
        <v>81</v>
      </c>
    </row>
    <row r="303" s="2" customFormat="1">
      <c r="A303" s="41"/>
      <c r="B303" s="42"/>
      <c r="C303" s="43"/>
      <c r="D303" s="225" t="s">
        <v>142</v>
      </c>
      <c r="E303" s="43"/>
      <c r="F303" s="226" t="s">
        <v>413</v>
      </c>
      <c r="G303" s="43"/>
      <c r="H303" s="43"/>
      <c r="I303" s="222"/>
      <c r="J303" s="43"/>
      <c r="K303" s="43"/>
      <c r="L303" s="47"/>
      <c r="M303" s="223"/>
      <c r="N303" s="22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142</v>
      </c>
      <c r="AU303" s="20" t="s">
        <v>81</v>
      </c>
    </row>
    <row r="304" s="12" customFormat="1" ht="22.8" customHeight="1">
      <c r="A304" s="12"/>
      <c r="B304" s="191"/>
      <c r="C304" s="192"/>
      <c r="D304" s="193" t="s">
        <v>71</v>
      </c>
      <c r="E304" s="205" t="s">
        <v>414</v>
      </c>
      <c r="F304" s="205" t="s">
        <v>415</v>
      </c>
      <c r="G304" s="192"/>
      <c r="H304" s="192"/>
      <c r="I304" s="195"/>
      <c r="J304" s="206">
        <f>BK304</f>
        <v>0</v>
      </c>
      <c r="K304" s="192"/>
      <c r="L304" s="197"/>
      <c r="M304" s="198"/>
      <c r="N304" s="199"/>
      <c r="O304" s="199"/>
      <c r="P304" s="200">
        <f>SUM(P305:P307)</f>
        <v>0</v>
      </c>
      <c r="Q304" s="199"/>
      <c r="R304" s="200">
        <f>SUM(R305:R307)</f>
        <v>0</v>
      </c>
      <c r="S304" s="199"/>
      <c r="T304" s="201">
        <f>SUM(T305:T307)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2" t="s">
        <v>77</v>
      </c>
      <c r="AT304" s="203" t="s">
        <v>71</v>
      </c>
      <c r="AU304" s="203" t="s">
        <v>77</v>
      </c>
      <c r="AY304" s="202" t="s">
        <v>131</v>
      </c>
      <c r="BK304" s="204">
        <f>SUM(BK305:BK307)</f>
        <v>0</v>
      </c>
    </row>
    <row r="305" s="2" customFormat="1" ht="24.15" customHeight="1">
      <c r="A305" s="41"/>
      <c r="B305" s="42"/>
      <c r="C305" s="207" t="s">
        <v>416</v>
      </c>
      <c r="D305" s="207" t="s">
        <v>133</v>
      </c>
      <c r="E305" s="208" t="s">
        <v>417</v>
      </c>
      <c r="F305" s="209" t="s">
        <v>418</v>
      </c>
      <c r="G305" s="210" t="s">
        <v>168</v>
      </c>
      <c r="H305" s="211">
        <v>5.4160000000000004</v>
      </c>
      <c r="I305" s="212"/>
      <c r="J305" s="213">
        <f>ROUND(I305*H305,2)</f>
        <v>0</v>
      </c>
      <c r="K305" s="209" t="s">
        <v>137</v>
      </c>
      <c r="L305" s="47"/>
      <c r="M305" s="214" t="s">
        <v>19</v>
      </c>
      <c r="N305" s="215" t="s">
        <v>43</v>
      </c>
      <c r="O305" s="87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138</v>
      </c>
      <c r="AT305" s="218" t="s">
        <v>133</v>
      </c>
      <c r="AU305" s="218" t="s">
        <v>81</v>
      </c>
      <c r="AY305" s="20" t="s">
        <v>131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77</v>
      </c>
      <c r="BK305" s="219">
        <f>ROUND(I305*H305,2)</f>
        <v>0</v>
      </c>
      <c r="BL305" s="20" t="s">
        <v>138</v>
      </c>
      <c r="BM305" s="218" t="s">
        <v>419</v>
      </c>
    </row>
    <row r="306" s="2" customFormat="1">
      <c r="A306" s="41"/>
      <c r="B306" s="42"/>
      <c r="C306" s="43"/>
      <c r="D306" s="220" t="s">
        <v>140</v>
      </c>
      <c r="E306" s="43"/>
      <c r="F306" s="221" t="s">
        <v>420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140</v>
      </c>
      <c r="AU306" s="20" t="s">
        <v>81</v>
      </c>
    </row>
    <row r="307" s="2" customFormat="1">
      <c r="A307" s="41"/>
      <c r="B307" s="42"/>
      <c r="C307" s="43"/>
      <c r="D307" s="225" t="s">
        <v>142</v>
      </c>
      <c r="E307" s="43"/>
      <c r="F307" s="226" t="s">
        <v>421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142</v>
      </c>
      <c r="AU307" s="20" t="s">
        <v>81</v>
      </c>
    </row>
    <row r="308" s="12" customFormat="1" ht="25.92" customHeight="1">
      <c r="A308" s="12"/>
      <c r="B308" s="191"/>
      <c r="C308" s="192"/>
      <c r="D308" s="193" t="s">
        <v>71</v>
      </c>
      <c r="E308" s="194" t="s">
        <v>422</v>
      </c>
      <c r="F308" s="194" t="s">
        <v>423</v>
      </c>
      <c r="G308" s="192"/>
      <c r="H308" s="192"/>
      <c r="I308" s="195"/>
      <c r="J308" s="196">
        <f>BK308</f>
        <v>0</v>
      </c>
      <c r="K308" s="192"/>
      <c r="L308" s="197"/>
      <c r="M308" s="198"/>
      <c r="N308" s="199"/>
      <c r="O308" s="199"/>
      <c r="P308" s="200">
        <f>P309+P345+P386+P389+P432+P470+P533+P584+P599+P633+P656</f>
        <v>0</v>
      </c>
      <c r="Q308" s="199"/>
      <c r="R308" s="200">
        <f>R309+R345+R386+R389+R432+R470+R533+R584+R599+R633+R656</f>
        <v>4.9063079099999989</v>
      </c>
      <c r="S308" s="199"/>
      <c r="T308" s="201">
        <f>T309+T345+T386+T389+T432+T470+T533+T584+T599+T633+T656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2" t="s">
        <v>81</v>
      </c>
      <c r="AT308" s="203" t="s">
        <v>71</v>
      </c>
      <c r="AU308" s="203" t="s">
        <v>72</v>
      </c>
      <c r="AY308" s="202" t="s">
        <v>131</v>
      </c>
      <c r="BK308" s="204">
        <f>BK309+BK345+BK386+BK389+BK432+BK470+BK533+BK584+BK599+BK633+BK656</f>
        <v>0</v>
      </c>
    </row>
    <row r="309" s="12" customFormat="1" ht="22.8" customHeight="1">
      <c r="A309" s="12"/>
      <c r="B309" s="191"/>
      <c r="C309" s="192"/>
      <c r="D309" s="193" t="s">
        <v>71</v>
      </c>
      <c r="E309" s="205" t="s">
        <v>424</v>
      </c>
      <c r="F309" s="205" t="s">
        <v>425</v>
      </c>
      <c r="G309" s="192"/>
      <c r="H309" s="192"/>
      <c r="I309" s="195"/>
      <c r="J309" s="206">
        <f>BK309</f>
        <v>0</v>
      </c>
      <c r="K309" s="192"/>
      <c r="L309" s="197"/>
      <c r="M309" s="198"/>
      <c r="N309" s="199"/>
      <c r="O309" s="199"/>
      <c r="P309" s="200">
        <f>SUM(P310:P344)</f>
        <v>0</v>
      </c>
      <c r="Q309" s="199"/>
      <c r="R309" s="200">
        <f>SUM(R310:R344)</f>
        <v>0.012119999999999999</v>
      </c>
      <c r="S309" s="199"/>
      <c r="T309" s="201">
        <f>SUM(T310:T344)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2" t="s">
        <v>81</v>
      </c>
      <c r="AT309" s="203" t="s">
        <v>71</v>
      </c>
      <c r="AU309" s="203" t="s">
        <v>77</v>
      </c>
      <c r="AY309" s="202" t="s">
        <v>131</v>
      </c>
      <c r="BK309" s="204">
        <f>SUM(BK310:BK344)</f>
        <v>0</v>
      </c>
    </row>
    <row r="310" s="2" customFormat="1" ht="16.5" customHeight="1">
      <c r="A310" s="41"/>
      <c r="B310" s="42"/>
      <c r="C310" s="207" t="s">
        <v>426</v>
      </c>
      <c r="D310" s="207" t="s">
        <v>133</v>
      </c>
      <c r="E310" s="208" t="s">
        <v>427</v>
      </c>
      <c r="F310" s="209" t="s">
        <v>428</v>
      </c>
      <c r="G310" s="210" t="s">
        <v>218</v>
      </c>
      <c r="H310" s="211">
        <v>2</v>
      </c>
      <c r="I310" s="212"/>
      <c r="J310" s="213">
        <f>ROUND(I310*H310,2)</f>
        <v>0</v>
      </c>
      <c r="K310" s="209" t="s">
        <v>137</v>
      </c>
      <c r="L310" s="47"/>
      <c r="M310" s="214" t="s">
        <v>19</v>
      </c>
      <c r="N310" s="215" t="s">
        <v>43</v>
      </c>
      <c r="O310" s="87"/>
      <c r="P310" s="216">
        <f>O310*H310</f>
        <v>0</v>
      </c>
      <c r="Q310" s="216">
        <v>0.0017899999999999999</v>
      </c>
      <c r="R310" s="216">
        <f>Q310*H310</f>
        <v>0.0035799999999999998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250</v>
      </c>
      <c r="AT310" s="218" t="s">
        <v>133</v>
      </c>
      <c r="AU310" s="218" t="s">
        <v>81</v>
      </c>
      <c r="AY310" s="20" t="s">
        <v>131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77</v>
      </c>
      <c r="BK310" s="219">
        <f>ROUND(I310*H310,2)</f>
        <v>0</v>
      </c>
      <c r="BL310" s="20" t="s">
        <v>250</v>
      </c>
      <c r="BM310" s="218" t="s">
        <v>429</v>
      </c>
    </row>
    <row r="311" s="2" customFormat="1">
      <c r="A311" s="41"/>
      <c r="B311" s="42"/>
      <c r="C311" s="43"/>
      <c r="D311" s="220" t="s">
        <v>140</v>
      </c>
      <c r="E311" s="43"/>
      <c r="F311" s="221" t="s">
        <v>430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140</v>
      </c>
      <c r="AU311" s="20" t="s">
        <v>81</v>
      </c>
    </row>
    <row r="312" s="2" customFormat="1">
      <c r="A312" s="41"/>
      <c r="B312" s="42"/>
      <c r="C312" s="43"/>
      <c r="D312" s="225" t="s">
        <v>142</v>
      </c>
      <c r="E312" s="43"/>
      <c r="F312" s="226" t="s">
        <v>431</v>
      </c>
      <c r="G312" s="43"/>
      <c r="H312" s="43"/>
      <c r="I312" s="222"/>
      <c r="J312" s="43"/>
      <c r="K312" s="43"/>
      <c r="L312" s="47"/>
      <c r="M312" s="223"/>
      <c r="N312" s="22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142</v>
      </c>
      <c r="AU312" s="20" t="s">
        <v>81</v>
      </c>
    </row>
    <row r="313" s="2" customFormat="1" ht="16.5" customHeight="1">
      <c r="A313" s="41"/>
      <c r="B313" s="42"/>
      <c r="C313" s="207" t="s">
        <v>432</v>
      </c>
      <c r="D313" s="207" t="s">
        <v>133</v>
      </c>
      <c r="E313" s="208" t="s">
        <v>433</v>
      </c>
      <c r="F313" s="209" t="s">
        <v>434</v>
      </c>
      <c r="G313" s="210" t="s">
        <v>218</v>
      </c>
      <c r="H313" s="211">
        <v>2</v>
      </c>
      <c r="I313" s="212"/>
      <c r="J313" s="213">
        <f>ROUND(I313*H313,2)</f>
        <v>0</v>
      </c>
      <c r="K313" s="209" t="s">
        <v>137</v>
      </c>
      <c r="L313" s="47"/>
      <c r="M313" s="214" t="s">
        <v>19</v>
      </c>
      <c r="N313" s="215" t="s">
        <v>43</v>
      </c>
      <c r="O313" s="87"/>
      <c r="P313" s="216">
        <f>O313*H313</f>
        <v>0</v>
      </c>
      <c r="Q313" s="216">
        <v>0.00027</v>
      </c>
      <c r="R313" s="216">
        <f>Q313*H313</f>
        <v>0.00054000000000000001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250</v>
      </c>
      <c r="AT313" s="218" t="s">
        <v>133</v>
      </c>
      <c r="AU313" s="218" t="s">
        <v>81</v>
      </c>
      <c r="AY313" s="20" t="s">
        <v>131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77</v>
      </c>
      <c r="BK313" s="219">
        <f>ROUND(I313*H313,2)</f>
        <v>0</v>
      </c>
      <c r="BL313" s="20" t="s">
        <v>250</v>
      </c>
      <c r="BM313" s="218" t="s">
        <v>435</v>
      </c>
    </row>
    <row r="314" s="2" customFormat="1">
      <c r="A314" s="41"/>
      <c r="B314" s="42"/>
      <c r="C314" s="43"/>
      <c r="D314" s="220" t="s">
        <v>140</v>
      </c>
      <c r="E314" s="43"/>
      <c r="F314" s="221" t="s">
        <v>436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140</v>
      </c>
      <c r="AU314" s="20" t="s">
        <v>81</v>
      </c>
    </row>
    <row r="315" s="2" customFormat="1">
      <c r="A315" s="41"/>
      <c r="B315" s="42"/>
      <c r="C315" s="43"/>
      <c r="D315" s="225" t="s">
        <v>142</v>
      </c>
      <c r="E315" s="43"/>
      <c r="F315" s="226" t="s">
        <v>437</v>
      </c>
      <c r="G315" s="43"/>
      <c r="H315" s="43"/>
      <c r="I315" s="222"/>
      <c r="J315" s="43"/>
      <c r="K315" s="43"/>
      <c r="L315" s="47"/>
      <c r="M315" s="223"/>
      <c r="N315" s="224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142</v>
      </c>
      <c r="AU315" s="20" t="s">
        <v>81</v>
      </c>
    </row>
    <row r="316" s="2" customFormat="1" ht="16.5" customHeight="1">
      <c r="A316" s="41"/>
      <c r="B316" s="42"/>
      <c r="C316" s="207" t="s">
        <v>438</v>
      </c>
      <c r="D316" s="207" t="s">
        <v>133</v>
      </c>
      <c r="E316" s="208" t="s">
        <v>439</v>
      </c>
      <c r="F316" s="209" t="s">
        <v>440</v>
      </c>
      <c r="G316" s="210" t="s">
        <v>218</v>
      </c>
      <c r="H316" s="211">
        <v>4</v>
      </c>
      <c r="I316" s="212"/>
      <c r="J316" s="213">
        <f>ROUND(I316*H316,2)</f>
        <v>0</v>
      </c>
      <c r="K316" s="209" t="s">
        <v>137</v>
      </c>
      <c r="L316" s="47"/>
      <c r="M316" s="214" t="s">
        <v>19</v>
      </c>
      <c r="N316" s="215" t="s">
        <v>43</v>
      </c>
      <c r="O316" s="87"/>
      <c r="P316" s="216">
        <f>O316*H316</f>
        <v>0</v>
      </c>
      <c r="Q316" s="216">
        <v>0.001</v>
      </c>
      <c r="R316" s="216">
        <f>Q316*H316</f>
        <v>0.0040000000000000001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250</v>
      </c>
      <c r="AT316" s="218" t="s">
        <v>133</v>
      </c>
      <c r="AU316" s="218" t="s">
        <v>81</v>
      </c>
      <c r="AY316" s="20" t="s">
        <v>131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77</v>
      </c>
      <c r="BK316" s="219">
        <f>ROUND(I316*H316,2)</f>
        <v>0</v>
      </c>
      <c r="BL316" s="20" t="s">
        <v>250</v>
      </c>
      <c r="BM316" s="218" t="s">
        <v>441</v>
      </c>
    </row>
    <row r="317" s="2" customFormat="1">
      <c r="A317" s="41"/>
      <c r="B317" s="42"/>
      <c r="C317" s="43"/>
      <c r="D317" s="220" t="s">
        <v>140</v>
      </c>
      <c r="E317" s="43"/>
      <c r="F317" s="221" t="s">
        <v>442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140</v>
      </c>
      <c r="AU317" s="20" t="s">
        <v>81</v>
      </c>
    </row>
    <row r="318" s="2" customFormat="1">
      <c r="A318" s="41"/>
      <c r="B318" s="42"/>
      <c r="C318" s="43"/>
      <c r="D318" s="225" t="s">
        <v>142</v>
      </c>
      <c r="E318" s="43"/>
      <c r="F318" s="226" t="s">
        <v>443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142</v>
      </c>
      <c r="AU318" s="20" t="s">
        <v>81</v>
      </c>
    </row>
    <row r="319" s="2" customFormat="1" ht="16.5" customHeight="1">
      <c r="A319" s="41"/>
      <c r="B319" s="42"/>
      <c r="C319" s="207" t="s">
        <v>444</v>
      </c>
      <c r="D319" s="207" t="s">
        <v>133</v>
      </c>
      <c r="E319" s="208" t="s">
        <v>445</v>
      </c>
      <c r="F319" s="209" t="s">
        <v>446</v>
      </c>
      <c r="G319" s="210" t="s">
        <v>345</v>
      </c>
      <c r="H319" s="211">
        <v>7</v>
      </c>
      <c r="I319" s="212"/>
      <c r="J319" s="213">
        <f>ROUND(I319*H319,2)</f>
        <v>0</v>
      </c>
      <c r="K319" s="209" t="s">
        <v>137</v>
      </c>
      <c r="L319" s="47"/>
      <c r="M319" s="214" t="s">
        <v>19</v>
      </c>
      <c r="N319" s="215" t="s">
        <v>43</v>
      </c>
      <c r="O319" s="87"/>
      <c r="P319" s="216">
        <f>O319*H319</f>
        <v>0</v>
      </c>
      <c r="Q319" s="216">
        <v>0.00040000000000000002</v>
      </c>
      <c r="R319" s="216">
        <f>Q319*H319</f>
        <v>0.0028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250</v>
      </c>
      <c r="AT319" s="218" t="s">
        <v>133</v>
      </c>
      <c r="AU319" s="218" t="s">
        <v>81</v>
      </c>
      <c r="AY319" s="20" t="s">
        <v>131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77</v>
      </c>
      <c r="BK319" s="219">
        <f>ROUND(I319*H319,2)</f>
        <v>0</v>
      </c>
      <c r="BL319" s="20" t="s">
        <v>250</v>
      </c>
      <c r="BM319" s="218" t="s">
        <v>447</v>
      </c>
    </row>
    <row r="320" s="2" customFormat="1">
      <c r="A320" s="41"/>
      <c r="B320" s="42"/>
      <c r="C320" s="43"/>
      <c r="D320" s="220" t="s">
        <v>140</v>
      </c>
      <c r="E320" s="43"/>
      <c r="F320" s="221" t="s">
        <v>448</v>
      </c>
      <c r="G320" s="43"/>
      <c r="H320" s="43"/>
      <c r="I320" s="222"/>
      <c r="J320" s="43"/>
      <c r="K320" s="43"/>
      <c r="L320" s="47"/>
      <c r="M320" s="223"/>
      <c r="N320" s="22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140</v>
      </c>
      <c r="AU320" s="20" t="s">
        <v>81</v>
      </c>
    </row>
    <row r="321" s="2" customFormat="1">
      <c r="A321" s="41"/>
      <c r="B321" s="42"/>
      <c r="C321" s="43"/>
      <c r="D321" s="225" t="s">
        <v>142</v>
      </c>
      <c r="E321" s="43"/>
      <c r="F321" s="226" t="s">
        <v>449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142</v>
      </c>
      <c r="AU321" s="20" t="s">
        <v>81</v>
      </c>
    </row>
    <row r="322" s="14" customFormat="1">
      <c r="A322" s="14"/>
      <c r="B322" s="238"/>
      <c r="C322" s="239"/>
      <c r="D322" s="220" t="s">
        <v>144</v>
      </c>
      <c r="E322" s="240" t="s">
        <v>19</v>
      </c>
      <c r="F322" s="241" t="s">
        <v>450</v>
      </c>
      <c r="G322" s="239"/>
      <c r="H322" s="240" t="s">
        <v>19</v>
      </c>
      <c r="I322" s="242"/>
      <c r="J322" s="239"/>
      <c r="K322" s="239"/>
      <c r="L322" s="243"/>
      <c r="M322" s="244"/>
      <c r="N322" s="245"/>
      <c r="O322" s="245"/>
      <c r="P322" s="245"/>
      <c r="Q322" s="245"/>
      <c r="R322" s="245"/>
      <c r="S322" s="245"/>
      <c r="T322" s="24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7" t="s">
        <v>144</v>
      </c>
      <c r="AU322" s="247" t="s">
        <v>81</v>
      </c>
      <c r="AV322" s="14" t="s">
        <v>77</v>
      </c>
      <c r="AW322" s="14" t="s">
        <v>33</v>
      </c>
      <c r="AX322" s="14" t="s">
        <v>72</v>
      </c>
      <c r="AY322" s="247" t="s">
        <v>131</v>
      </c>
    </row>
    <row r="323" s="13" customFormat="1">
      <c r="A323" s="13"/>
      <c r="B323" s="227"/>
      <c r="C323" s="228"/>
      <c r="D323" s="220" t="s">
        <v>144</v>
      </c>
      <c r="E323" s="229" t="s">
        <v>19</v>
      </c>
      <c r="F323" s="230" t="s">
        <v>451</v>
      </c>
      <c r="G323" s="228"/>
      <c r="H323" s="231">
        <v>7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144</v>
      </c>
      <c r="AU323" s="237" t="s">
        <v>81</v>
      </c>
      <c r="AV323" s="13" t="s">
        <v>81</v>
      </c>
      <c r="AW323" s="13" t="s">
        <v>33</v>
      </c>
      <c r="AX323" s="13" t="s">
        <v>77</v>
      </c>
      <c r="AY323" s="237" t="s">
        <v>131</v>
      </c>
    </row>
    <row r="324" s="2" customFormat="1" ht="24.15" customHeight="1">
      <c r="A324" s="41"/>
      <c r="B324" s="42"/>
      <c r="C324" s="207" t="s">
        <v>452</v>
      </c>
      <c r="D324" s="207" t="s">
        <v>133</v>
      </c>
      <c r="E324" s="208" t="s">
        <v>453</v>
      </c>
      <c r="F324" s="209" t="s">
        <v>454</v>
      </c>
      <c r="G324" s="210" t="s">
        <v>218</v>
      </c>
      <c r="H324" s="211">
        <v>1</v>
      </c>
      <c r="I324" s="212"/>
      <c r="J324" s="213">
        <f>ROUND(I324*H324,2)</f>
        <v>0</v>
      </c>
      <c r="K324" s="209" t="s">
        <v>137</v>
      </c>
      <c r="L324" s="47"/>
      <c r="M324" s="214" t="s">
        <v>19</v>
      </c>
      <c r="N324" s="215" t="s">
        <v>43</v>
      </c>
      <c r="O324" s="87"/>
      <c r="P324" s="216">
        <f>O324*H324</f>
        <v>0</v>
      </c>
      <c r="Q324" s="216">
        <v>0.00034000000000000002</v>
      </c>
      <c r="R324" s="216">
        <f>Q324*H324</f>
        <v>0.00034000000000000002</v>
      </c>
      <c r="S324" s="216">
        <v>0</v>
      </c>
      <c r="T324" s="21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8" t="s">
        <v>250</v>
      </c>
      <c r="AT324" s="218" t="s">
        <v>133</v>
      </c>
      <c r="AU324" s="218" t="s">
        <v>81</v>
      </c>
      <c r="AY324" s="20" t="s">
        <v>131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20" t="s">
        <v>77</v>
      </c>
      <c r="BK324" s="219">
        <f>ROUND(I324*H324,2)</f>
        <v>0</v>
      </c>
      <c r="BL324" s="20" t="s">
        <v>250</v>
      </c>
      <c r="BM324" s="218" t="s">
        <v>455</v>
      </c>
    </row>
    <row r="325" s="2" customFormat="1">
      <c r="A325" s="41"/>
      <c r="B325" s="42"/>
      <c r="C325" s="43"/>
      <c r="D325" s="220" t="s">
        <v>140</v>
      </c>
      <c r="E325" s="43"/>
      <c r="F325" s="221" t="s">
        <v>456</v>
      </c>
      <c r="G325" s="43"/>
      <c r="H325" s="43"/>
      <c r="I325" s="222"/>
      <c r="J325" s="43"/>
      <c r="K325" s="43"/>
      <c r="L325" s="47"/>
      <c r="M325" s="223"/>
      <c r="N325" s="224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140</v>
      </c>
      <c r="AU325" s="20" t="s">
        <v>81</v>
      </c>
    </row>
    <row r="326" s="2" customFormat="1">
      <c r="A326" s="41"/>
      <c r="B326" s="42"/>
      <c r="C326" s="43"/>
      <c r="D326" s="225" t="s">
        <v>142</v>
      </c>
      <c r="E326" s="43"/>
      <c r="F326" s="226" t="s">
        <v>457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142</v>
      </c>
      <c r="AU326" s="20" t="s">
        <v>81</v>
      </c>
    </row>
    <row r="327" s="2" customFormat="1" ht="24.15" customHeight="1">
      <c r="A327" s="41"/>
      <c r="B327" s="42"/>
      <c r="C327" s="207" t="s">
        <v>458</v>
      </c>
      <c r="D327" s="207" t="s">
        <v>133</v>
      </c>
      <c r="E327" s="208" t="s">
        <v>459</v>
      </c>
      <c r="F327" s="209" t="s">
        <v>460</v>
      </c>
      <c r="G327" s="210" t="s">
        <v>218</v>
      </c>
      <c r="H327" s="211">
        <v>2</v>
      </c>
      <c r="I327" s="212"/>
      <c r="J327" s="213">
        <f>ROUND(I327*H327,2)</f>
        <v>0</v>
      </c>
      <c r="K327" s="209" t="s">
        <v>137</v>
      </c>
      <c r="L327" s="47"/>
      <c r="M327" s="214" t="s">
        <v>19</v>
      </c>
      <c r="N327" s="215" t="s">
        <v>43</v>
      </c>
      <c r="O327" s="87"/>
      <c r="P327" s="216">
        <f>O327*H327</f>
        <v>0</v>
      </c>
      <c r="Q327" s="216">
        <v>6.0000000000000002E-05</v>
      </c>
      <c r="R327" s="216">
        <f>Q327*H327</f>
        <v>0.00012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250</v>
      </c>
      <c r="AT327" s="218" t="s">
        <v>133</v>
      </c>
      <c r="AU327" s="218" t="s">
        <v>81</v>
      </c>
      <c r="AY327" s="20" t="s">
        <v>131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77</v>
      </c>
      <c r="BK327" s="219">
        <f>ROUND(I327*H327,2)</f>
        <v>0</v>
      </c>
      <c r="BL327" s="20" t="s">
        <v>250</v>
      </c>
      <c r="BM327" s="218" t="s">
        <v>461</v>
      </c>
    </row>
    <row r="328" s="2" customFormat="1">
      <c r="A328" s="41"/>
      <c r="B328" s="42"/>
      <c r="C328" s="43"/>
      <c r="D328" s="220" t="s">
        <v>140</v>
      </c>
      <c r="E328" s="43"/>
      <c r="F328" s="221" t="s">
        <v>462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140</v>
      </c>
      <c r="AU328" s="20" t="s">
        <v>81</v>
      </c>
    </row>
    <row r="329" s="2" customFormat="1">
      <c r="A329" s="41"/>
      <c r="B329" s="42"/>
      <c r="C329" s="43"/>
      <c r="D329" s="225" t="s">
        <v>142</v>
      </c>
      <c r="E329" s="43"/>
      <c r="F329" s="226" t="s">
        <v>463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142</v>
      </c>
      <c r="AU329" s="20" t="s">
        <v>81</v>
      </c>
    </row>
    <row r="330" s="2" customFormat="1" ht="16.5" customHeight="1">
      <c r="A330" s="41"/>
      <c r="B330" s="42"/>
      <c r="C330" s="270" t="s">
        <v>464</v>
      </c>
      <c r="D330" s="270" t="s">
        <v>465</v>
      </c>
      <c r="E330" s="271" t="s">
        <v>466</v>
      </c>
      <c r="F330" s="272" t="s">
        <v>467</v>
      </c>
      <c r="G330" s="273" t="s">
        <v>218</v>
      </c>
      <c r="H330" s="274">
        <v>2</v>
      </c>
      <c r="I330" s="275"/>
      <c r="J330" s="276">
        <f>ROUND(I330*H330,2)</f>
        <v>0</v>
      </c>
      <c r="K330" s="272" t="s">
        <v>137</v>
      </c>
      <c r="L330" s="277"/>
      <c r="M330" s="278" t="s">
        <v>19</v>
      </c>
      <c r="N330" s="279" t="s">
        <v>43</v>
      </c>
      <c r="O330" s="87"/>
      <c r="P330" s="216">
        <f>O330*H330</f>
        <v>0</v>
      </c>
      <c r="Q330" s="216">
        <v>0.00012</v>
      </c>
      <c r="R330" s="216">
        <f>Q330*H330</f>
        <v>0.00024000000000000001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365</v>
      </c>
      <c r="AT330" s="218" t="s">
        <v>465</v>
      </c>
      <c r="AU330" s="218" t="s">
        <v>81</v>
      </c>
      <c r="AY330" s="20" t="s">
        <v>131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20" t="s">
        <v>77</v>
      </c>
      <c r="BK330" s="219">
        <f>ROUND(I330*H330,2)</f>
        <v>0</v>
      </c>
      <c r="BL330" s="20" t="s">
        <v>250</v>
      </c>
      <c r="BM330" s="218" t="s">
        <v>468</v>
      </c>
    </row>
    <row r="331" s="2" customFormat="1">
      <c r="A331" s="41"/>
      <c r="B331" s="42"/>
      <c r="C331" s="43"/>
      <c r="D331" s="220" t="s">
        <v>140</v>
      </c>
      <c r="E331" s="43"/>
      <c r="F331" s="221" t="s">
        <v>467</v>
      </c>
      <c r="G331" s="43"/>
      <c r="H331" s="43"/>
      <c r="I331" s="222"/>
      <c r="J331" s="43"/>
      <c r="K331" s="43"/>
      <c r="L331" s="47"/>
      <c r="M331" s="223"/>
      <c r="N331" s="224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140</v>
      </c>
      <c r="AU331" s="20" t="s">
        <v>81</v>
      </c>
    </row>
    <row r="332" s="2" customFormat="1" ht="21.75" customHeight="1">
      <c r="A332" s="41"/>
      <c r="B332" s="42"/>
      <c r="C332" s="207" t="s">
        <v>469</v>
      </c>
      <c r="D332" s="207" t="s">
        <v>133</v>
      </c>
      <c r="E332" s="208" t="s">
        <v>470</v>
      </c>
      <c r="F332" s="209" t="s">
        <v>471</v>
      </c>
      <c r="G332" s="210" t="s">
        <v>345</v>
      </c>
      <c r="H332" s="211">
        <v>7</v>
      </c>
      <c r="I332" s="212"/>
      <c r="J332" s="213">
        <f>ROUND(I332*H332,2)</f>
        <v>0</v>
      </c>
      <c r="K332" s="209" t="s">
        <v>137</v>
      </c>
      <c r="L332" s="47"/>
      <c r="M332" s="214" t="s">
        <v>19</v>
      </c>
      <c r="N332" s="215" t="s">
        <v>43</v>
      </c>
      <c r="O332" s="87"/>
      <c r="P332" s="216">
        <f>O332*H332</f>
        <v>0</v>
      </c>
      <c r="Q332" s="216">
        <v>0</v>
      </c>
      <c r="R332" s="216">
        <f>Q332*H332</f>
        <v>0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250</v>
      </c>
      <c r="AT332" s="218" t="s">
        <v>133</v>
      </c>
      <c r="AU332" s="218" t="s">
        <v>81</v>
      </c>
      <c r="AY332" s="20" t="s">
        <v>131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77</v>
      </c>
      <c r="BK332" s="219">
        <f>ROUND(I332*H332,2)</f>
        <v>0</v>
      </c>
      <c r="BL332" s="20" t="s">
        <v>250</v>
      </c>
      <c r="BM332" s="218" t="s">
        <v>472</v>
      </c>
    </row>
    <row r="333" s="2" customFormat="1">
      <c r="A333" s="41"/>
      <c r="B333" s="42"/>
      <c r="C333" s="43"/>
      <c r="D333" s="220" t="s">
        <v>140</v>
      </c>
      <c r="E333" s="43"/>
      <c r="F333" s="221" t="s">
        <v>473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140</v>
      </c>
      <c r="AU333" s="20" t="s">
        <v>81</v>
      </c>
    </row>
    <row r="334" s="2" customFormat="1">
      <c r="A334" s="41"/>
      <c r="B334" s="42"/>
      <c r="C334" s="43"/>
      <c r="D334" s="225" t="s">
        <v>142</v>
      </c>
      <c r="E334" s="43"/>
      <c r="F334" s="226" t="s">
        <v>474</v>
      </c>
      <c r="G334" s="43"/>
      <c r="H334" s="43"/>
      <c r="I334" s="222"/>
      <c r="J334" s="43"/>
      <c r="K334" s="43"/>
      <c r="L334" s="47"/>
      <c r="M334" s="223"/>
      <c r="N334" s="22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142</v>
      </c>
      <c r="AU334" s="20" t="s">
        <v>81</v>
      </c>
    </row>
    <row r="335" s="2" customFormat="1" ht="37.8" customHeight="1">
      <c r="A335" s="41"/>
      <c r="B335" s="42"/>
      <c r="C335" s="207" t="s">
        <v>475</v>
      </c>
      <c r="D335" s="207" t="s">
        <v>133</v>
      </c>
      <c r="E335" s="208" t="s">
        <v>476</v>
      </c>
      <c r="F335" s="209" t="s">
        <v>477</v>
      </c>
      <c r="G335" s="210" t="s">
        <v>345</v>
      </c>
      <c r="H335" s="211">
        <v>5</v>
      </c>
      <c r="I335" s="212"/>
      <c r="J335" s="213">
        <f>ROUND(I335*H335,2)</f>
        <v>0</v>
      </c>
      <c r="K335" s="209" t="s">
        <v>137</v>
      </c>
      <c r="L335" s="47"/>
      <c r="M335" s="214" t="s">
        <v>19</v>
      </c>
      <c r="N335" s="215" t="s">
        <v>43</v>
      </c>
      <c r="O335" s="87"/>
      <c r="P335" s="216">
        <f>O335*H335</f>
        <v>0</v>
      </c>
      <c r="Q335" s="216">
        <v>0.00010000000000000001</v>
      </c>
      <c r="R335" s="216">
        <f>Q335*H335</f>
        <v>0.00050000000000000001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250</v>
      </c>
      <c r="AT335" s="218" t="s">
        <v>133</v>
      </c>
      <c r="AU335" s="218" t="s">
        <v>81</v>
      </c>
      <c r="AY335" s="20" t="s">
        <v>131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77</v>
      </c>
      <c r="BK335" s="219">
        <f>ROUND(I335*H335,2)</f>
        <v>0</v>
      </c>
      <c r="BL335" s="20" t="s">
        <v>250</v>
      </c>
      <c r="BM335" s="218" t="s">
        <v>478</v>
      </c>
    </row>
    <row r="336" s="2" customFormat="1">
      <c r="A336" s="41"/>
      <c r="B336" s="42"/>
      <c r="C336" s="43"/>
      <c r="D336" s="220" t="s">
        <v>140</v>
      </c>
      <c r="E336" s="43"/>
      <c r="F336" s="221" t="s">
        <v>479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140</v>
      </c>
      <c r="AU336" s="20" t="s">
        <v>81</v>
      </c>
    </row>
    <row r="337" s="2" customFormat="1">
      <c r="A337" s="41"/>
      <c r="B337" s="42"/>
      <c r="C337" s="43"/>
      <c r="D337" s="225" t="s">
        <v>142</v>
      </c>
      <c r="E337" s="43"/>
      <c r="F337" s="226" t="s">
        <v>480</v>
      </c>
      <c r="G337" s="43"/>
      <c r="H337" s="43"/>
      <c r="I337" s="222"/>
      <c r="J337" s="43"/>
      <c r="K337" s="43"/>
      <c r="L337" s="47"/>
      <c r="M337" s="223"/>
      <c r="N337" s="22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142</v>
      </c>
      <c r="AU337" s="20" t="s">
        <v>81</v>
      </c>
    </row>
    <row r="338" s="14" customFormat="1">
      <c r="A338" s="14"/>
      <c r="B338" s="238"/>
      <c r="C338" s="239"/>
      <c r="D338" s="220" t="s">
        <v>144</v>
      </c>
      <c r="E338" s="240" t="s">
        <v>19</v>
      </c>
      <c r="F338" s="241" t="s">
        <v>481</v>
      </c>
      <c r="G338" s="239"/>
      <c r="H338" s="240" t="s">
        <v>19</v>
      </c>
      <c r="I338" s="242"/>
      <c r="J338" s="239"/>
      <c r="K338" s="239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144</v>
      </c>
      <c r="AU338" s="247" t="s">
        <v>81</v>
      </c>
      <c r="AV338" s="14" t="s">
        <v>77</v>
      </c>
      <c r="AW338" s="14" t="s">
        <v>33</v>
      </c>
      <c r="AX338" s="14" t="s">
        <v>72</v>
      </c>
      <c r="AY338" s="247" t="s">
        <v>131</v>
      </c>
    </row>
    <row r="339" s="13" customFormat="1">
      <c r="A339" s="13"/>
      <c r="B339" s="227"/>
      <c r="C339" s="228"/>
      <c r="D339" s="220" t="s">
        <v>144</v>
      </c>
      <c r="E339" s="229" t="s">
        <v>19</v>
      </c>
      <c r="F339" s="230" t="s">
        <v>165</v>
      </c>
      <c r="G339" s="228"/>
      <c r="H339" s="231">
        <v>5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144</v>
      </c>
      <c r="AU339" s="237" t="s">
        <v>81</v>
      </c>
      <c r="AV339" s="13" t="s">
        <v>81</v>
      </c>
      <c r="AW339" s="13" t="s">
        <v>33</v>
      </c>
      <c r="AX339" s="13" t="s">
        <v>77</v>
      </c>
      <c r="AY339" s="237" t="s">
        <v>131</v>
      </c>
    </row>
    <row r="340" s="2" customFormat="1" ht="24.15" customHeight="1">
      <c r="A340" s="41"/>
      <c r="B340" s="42"/>
      <c r="C340" s="207" t="s">
        <v>482</v>
      </c>
      <c r="D340" s="207" t="s">
        <v>133</v>
      </c>
      <c r="E340" s="208" t="s">
        <v>483</v>
      </c>
      <c r="F340" s="209" t="s">
        <v>484</v>
      </c>
      <c r="G340" s="210" t="s">
        <v>485</v>
      </c>
      <c r="H340" s="280"/>
      <c r="I340" s="212"/>
      <c r="J340" s="213">
        <f>ROUND(I340*H340,2)</f>
        <v>0</v>
      </c>
      <c r="K340" s="209" t="s">
        <v>137</v>
      </c>
      <c r="L340" s="47"/>
      <c r="M340" s="214" t="s">
        <v>19</v>
      </c>
      <c r="N340" s="215" t="s">
        <v>43</v>
      </c>
      <c r="O340" s="87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250</v>
      </c>
      <c r="AT340" s="218" t="s">
        <v>133</v>
      </c>
      <c r="AU340" s="218" t="s">
        <v>81</v>
      </c>
      <c r="AY340" s="20" t="s">
        <v>131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20" t="s">
        <v>77</v>
      </c>
      <c r="BK340" s="219">
        <f>ROUND(I340*H340,2)</f>
        <v>0</v>
      </c>
      <c r="BL340" s="20" t="s">
        <v>250</v>
      </c>
      <c r="BM340" s="218" t="s">
        <v>486</v>
      </c>
    </row>
    <row r="341" s="2" customFormat="1">
      <c r="A341" s="41"/>
      <c r="B341" s="42"/>
      <c r="C341" s="43"/>
      <c r="D341" s="220" t="s">
        <v>140</v>
      </c>
      <c r="E341" s="43"/>
      <c r="F341" s="221" t="s">
        <v>487</v>
      </c>
      <c r="G341" s="43"/>
      <c r="H341" s="43"/>
      <c r="I341" s="222"/>
      <c r="J341" s="43"/>
      <c r="K341" s="43"/>
      <c r="L341" s="47"/>
      <c r="M341" s="223"/>
      <c r="N341" s="22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140</v>
      </c>
      <c r="AU341" s="20" t="s">
        <v>81</v>
      </c>
    </row>
    <row r="342" s="2" customFormat="1">
      <c r="A342" s="41"/>
      <c r="B342" s="42"/>
      <c r="C342" s="43"/>
      <c r="D342" s="225" t="s">
        <v>142</v>
      </c>
      <c r="E342" s="43"/>
      <c r="F342" s="226" t="s">
        <v>488</v>
      </c>
      <c r="G342" s="43"/>
      <c r="H342" s="43"/>
      <c r="I342" s="222"/>
      <c r="J342" s="43"/>
      <c r="K342" s="43"/>
      <c r="L342" s="47"/>
      <c r="M342" s="223"/>
      <c r="N342" s="224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142</v>
      </c>
      <c r="AU342" s="20" t="s">
        <v>81</v>
      </c>
    </row>
    <row r="343" s="2" customFormat="1" ht="33" customHeight="1">
      <c r="A343" s="41"/>
      <c r="B343" s="42"/>
      <c r="C343" s="207" t="s">
        <v>489</v>
      </c>
      <c r="D343" s="207" t="s">
        <v>133</v>
      </c>
      <c r="E343" s="208" t="s">
        <v>490</v>
      </c>
      <c r="F343" s="209" t="s">
        <v>491</v>
      </c>
      <c r="G343" s="210" t="s">
        <v>492</v>
      </c>
      <c r="H343" s="211">
        <v>1</v>
      </c>
      <c r="I343" s="212"/>
      <c r="J343" s="213">
        <f>ROUND(I343*H343,2)</f>
        <v>0</v>
      </c>
      <c r="K343" s="209" t="s">
        <v>19</v>
      </c>
      <c r="L343" s="47"/>
      <c r="M343" s="214" t="s">
        <v>19</v>
      </c>
      <c r="N343" s="215" t="s">
        <v>43</v>
      </c>
      <c r="O343" s="87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8" t="s">
        <v>250</v>
      </c>
      <c r="AT343" s="218" t="s">
        <v>133</v>
      </c>
      <c r="AU343" s="218" t="s">
        <v>81</v>
      </c>
      <c r="AY343" s="20" t="s">
        <v>131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20" t="s">
        <v>77</v>
      </c>
      <c r="BK343" s="219">
        <f>ROUND(I343*H343,2)</f>
        <v>0</v>
      </c>
      <c r="BL343" s="20" t="s">
        <v>250</v>
      </c>
      <c r="BM343" s="218" t="s">
        <v>493</v>
      </c>
    </row>
    <row r="344" s="2" customFormat="1">
      <c r="A344" s="41"/>
      <c r="B344" s="42"/>
      <c r="C344" s="43"/>
      <c r="D344" s="220" t="s">
        <v>140</v>
      </c>
      <c r="E344" s="43"/>
      <c r="F344" s="221" t="s">
        <v>491</v>
      </c>
      <c r="G344" s="43"/>
      <c r="H344" s="43"/>
      <c r="I344" s="222"/>
      <c r="J344" s="43"/>
      <c r="K344" s="43"/>
      <c r="L344" s="47"/>
      <c r="M344" s="223"/>
      <c r="N344" s="22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140</v>
      </c>
      <c r="AU344" s="20" t="s">
        <v>81</v>
      </c>
    </row>
    <row r="345" s="12" customFormat="1" ht="22.8" customHeight="1">
      <c r="A345" s="12"/>
      <c r="B345" s="191"/>
      <c r="C345" s="192"/>
      <c r="D345" s="193" t="s">
        <v>71</v>
      </c>
      <c r="E345" s="205" t="s">
        <v>494</v>
      </c>
      <c r="F345" s="205" t="s">
        <v>495</v>
      </c>
      <c r="G345" s="192"/>
      <c r="H345" s="192"/>
      <c r="I345" s="195"/>
      <c r="J345" s="206">
        <f>BK345</f>
        <v>0</v>
      </c>
      <c r="K345" s="192"/>
      <c r="L345" s="197"/>
      <c r="M345" s="198"/>
      <c r="N345" s="199"/>
      <c r="O345" s="199"/>
      <c r="P345" s="200">
        <f>SUM(P346:P385)</f>
        <v>0</v>
      </c>
      <c r="Q345" s="199"/>
      <c r="R345" s="200">
        <f>SUM(R346:R385)</f>
        <v>0.0041599999999999996</v>
      </c>
      <c r="S345" s="199"/>
      <c r="T345" s="201">
        <f>SUM(T346:T385)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2" t="s">
        <v>81</v>
      </c>
      <c r="AT345" s="203" t="s">
        <v>71</v>
      </c>
      <c r="AU345" s="203" t="s">
        <v>77</v>
      </c>
      <c r="AY345" s="202" t="s">
        <v>131</v>
      </c>
      <c r="BK345" s="204">
        <f>SUM(BK346:BK385)</f>
        <v>0</v>
      </c>
    </row>
    <row r="346" s="2" customFormat="1" ht="21.75" customHeight="1">
      <c r="A346" s="41"/>
      <c r="B346" s="42"/>
      <c r="C346" s="207" t="s">
        <v>496</v>
      </c>
      <c r="D346" s="207" t="s">
        <v>133</v>
      </c>
      <c r="E346" s="208" t="s">
        <v>497</v>
      </c>
      <c r="F346" s="209" t="s">
        <v>498</v>
      </c>
      <c r="G346" s="210" t="s">
        <v>218</v>
      </c>
      <c r="H346" s="211">
        <v>2</v>
      </c>
      <c r="I346" s="212"/>
      <c r="J346" s="213">
        <f>ROUND(I346*H346,2)</f>
        <v>0</v>
      </c>
      <c r="K346" s="209" t="s">
        <v>137</v>
      </c>
      <c r="L346" s="47"/>
      <c r="M346" s="214" t="s">
        <v>19</v>
      </c>
      <c r="N346" s="215" t="s">
        <v>43</v>
      </c>
      <c r="O346" s="87"/>
      <c r="P346" s="216">
        <f>O346*H346</f>
        <v>0</v>
      </c>
      <c r="Q346" s="216">
        <v>0</v>
      </c>
      <c r="R346" s="216">
        <f>Q346*H346</f>
        <v>0</v>
      </c>
      <c r="S346" s="216">
        <v>0</v>
      </c>
      <c r="T346" s="217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8" t="s">
        <v>250</v>
      </c>
      <c r="AT346" s="218" t="s">
        <v>133</v>
      </c>
      <c r="AU346" s="218" t="s">
        <v>81</v>
      </c>
      <c r="AY346" s="20" t="s">
        <v>131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20" t="s">
        <v>77</v>
      </c>
      <c r="BK346" s="219">
        <f>ROUND(I346*H346,2)</f>
        <v>0</v>
      </c>
      <c r="BL346" s="20" t="s">
        <v>250</v>
      </c>
      <c r="BM346" s="218" t="s">
        <v>499</v>
      </c>
    </row>
    <row r="347" s="2" customFormat="1">
      <c r="A347" s="41"/>
      <c r="B347" s="42"/>
      <c r="C347" s="43"/>
      <c r="D347" s="220" t="s">
        <v>140</v>
      </c>
      <c r="E347" s="43"/>
      <c r="F347" s="221" t="s">
        <v>500</v>
      </c>
      <c r="G347" s="43"/>
      <c r="H347" s="43"/>
      <c r="I347" s="222"/>
      <c r="J347" s="43"/>
      <c r="K347" s="43"/>
      <c r="L347" s="47"/>
      <c r="M347" s="223"/>
      <c r="N347" s="22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140</v>
      </c>
      <c r="AU347" s="20" t="s">
        <v>81</v>
      </c>
    </row>
    <row r="348" s="2" customFormat="1">
      <c r="A348" s="41"/>
      <c r="B348" s="42"/>
      <c r="C348" s="43"/>
      <c r="D348" s="225" t="s">
        <v>142</v>
      </c>
      <c r="E348" s="43"/>
      <c r="F348" s="226" t="s">
        <v>501</v>
      </c>
      <c r="G348" s="43"/>
      <c r="H348" s="43"/>
      <c r="I348" s="222"/>
      <c r="J348" s="43"/>
      <c r="K348" s="43"/>
      <c r="L348" s="47"/>
      <c r="M348" s="223"/>
      <c r="N348" s="224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142</v>
      </c>
      <c r="AU348" s="20" t="s">
        <v>81</v>
      </c>
    </row>
    <row r="349" s="2" customFormat="1" ht="24.15" customHeight="1">
      <c r="A349" s="41"/>
      <c r="B349" s="42"/>
      <c r="C349" s="207" t="s">
        <v>502</v>
      </c>
      <c r="D349" s="207" t="s">
        <v>133</v>
      </c>
      <c r="E349" s="208" t="s">
        <v>503</v>
      </c>
      <c r="F349" s="209" t="s">
        <v>504</v>
      </c>
      <c r="G349" s="210" t="s">
        <v>218</v>
      </c>
      <c r="H349" s="211">
        <v>3</v>
      </c>
      <c r="I349" s="212"/>
      <c r="J349" s="213">
        <f>ROUND(I349*H349,2)</f>
        <v>0</v>
      </c>
      <c r="K349" s="209" t="s">
        <v>137</v>
      </c>
      <c r="L349" s="47"/>
      <c r="M349" s="214" t="s">
        <v>19</v>
      </c>
      <c r="N349" s="215" t="s">
        <v>43</v>
      </c>
      <c r="O349" s="87"/>
      <c r="P349" s="216">
        <f>O349*H349</f>
        <v>0</v>
      </c>
      <c r="Q349" s="216">
        <v>0</v>
      </c>
      <c r="R349" s="216">
        <f>Q349*H349</f>
        <v>0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250</v>
      </c>
      <c r="AT349" s="218" t="s">
        <v>133</v>
      </c>
      <c r="AU349" s="218" t="s">
        <v>81</v>
      </c>
      <c r="AY349" s="20" t="s">
        <v>131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20" t="s">
        <v>77</v>
      </c>
      <c r="BK349" s="219">
        <f>ROUND(I349*H349,2)</f>
        <v>0</v>
      </c>
      <c r="BL349" s="20" t="s">
        <v>250</v>
      </c>
      <c r="BM349" s="218" t="s">
        <v>505</v>
      </c>
    </row>
    <row r="350" s="2" customFormat="1">
      <c r="A350" s="41"/>
      <c r="B350" s="42"/>
      <c r="C350" s="43"/>
      <c r="D350" s="220" t="s">
        <v>140</v>
      </c>
      <c r="E350" s="43"/>
      <c r="F350" s="221" t="s">
        <v>506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140</v>
      </c>
      <c r="AU350" s="20" t="s">
        <v>81</v>
      </c>
    </row>
    <row r="351" s="2" customFormat="1">
      <c r="A351" s="41"/>
      <c r="B351" s="42"/>
      <c r="C351" s="43"/>
      <c r="D351" s="225" t="s">
        <v>142</v>
      </c>
      <c r="E351" s="43"/>
      <c r="F351" s="226" t="s">
        <v>507</v>
      </c>
      <c r="G351" s="43"/>
      <c r="H351" s="43"/>
      <c r="I351" s="222"/>
      <c r="J351" s="43"/>
      <c r="K351" s="43"/>
      <c r="L351" s="47"/>
      <c r="M351" s="223"/>
      <c r="N351" s="22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142</v>
      </c>
      <c r="AU351" s="20" t="s">
        <v>81</v>
      </c>
    </row>
    <row r="352" s="2" customFormat="1" ht="16.5" customHeight="1">
      <c r="A352" s="41"/>
      <c r="B352" s="42"/>
      <c r="C352" s="270" t="s">
        <v>508</v>
      </c>
      <c r="D352" s="270" t="s">
        <v>465</v>
      </c>
      <c r="E352" s="271" t="s">
        <v>509</v>
      </c>
      <c r="F352" s="272" t="s">
        <v>510</v>
      </c>
      <c r="G352" s="273" t="s">
        <v>218</v>
      </c>
      <c r="H352" s="274">
        <v>1</v>
      </c>
      <c r="I352" s="275"/>
      <c r="J352" s="276">
        <f>ROUND(I352*H352,2)</f>
        <v>0</v>
      </c>
      <c r="K352" s="272" t="s">
        <v>137</v>
      </c>
      <c r="L352" s="277"/>
      <c r="M352" s="278" t="s">
        <v>19</v>
      </c>
      <c r="N352" s="279" t="s">
        <v>43</v>
      </c>
      <c r="O352" s="87"/>
      <c r="P352" s="216">
        <f>O352*H352</f>
        <v>0</v>
      </c>
      <c r="Q352" s="216">
        <v>4.0000000000000003E-05</v>
      </c>
      <c r="R352" s="216">
        <f>Q352*H352</f>
        <v>4.0000000000000003E-05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365</v>
      </c>
      <c r="AT352" s="218" t="s">
        <v>465</v>
      </c>
      <c r="AU352" s="218" t="s">
        <v>81</v>
      </c>
      <c r="AY352" s="20" t="s">
        <v>131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77</v>
      </c>
      <c r="BK352" s="219">
        <f>ROUND(I352*H352,2)</f>
        <v>0</v>
      </c>
      <c r="BL352" s="20" t="s">
        <v>250</v>
      </c>
      <c r="BM352" s="218" t="s">
        <v>511</v>
      </c>
    </row>
    <row r="353" s="2" customFormat="1">
      <c r="A353" s="41"/>
      <c r="B353" s="42"/>
      <c r="C353" s="43"/>
      <c r="D353" s="220" t="s">
        <v>140</v>
      </c>
      <c r="E353" s="43"/>
      <c r="F353" s="221" t="s">
        <v>510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140</v>
      </c>
      <c r="AU353" s="20" t="s">
        <v>81</v>
      </c>
    </row>
    <row r="354" s="2" customFormat="1" ht="24.15" customHeight="1">
      <c r="A354" s="41"/>
      <c r="B354" s="42"/>
      <c r="C354" s="207" t="s">
        <v>512</v>
      </c>
      <c r="D354" s="207" t="s">
        <v>133</v>
      </c>
      <c r="E354" s="208" t="s">
        <v>513</v>
      </c>
      <c r="F354" s="209" t="s">
        <v>514</v>
      </c>
      <c r="G354" s="210" t="s">
        <v>345</v>
      </c>
      <c r="H354" s="211">
        <v>5</v>
      </c>
      <c r="I354" s="212"/>
      <c r="J354" s="213">
        <f>ROUND(I354*H354,2)</f>
        <v>0</v>
      </c>
      <c r="K354" s="209" t="s">
        <v>137</v>
      </c>
      <c r="L354" s="47"/>
      <c r="M354" s="214" t="s">
        <v>19</v>
      </c>
      <c r="N354" s="215" t="s">
        <v>43</v>
      </c>
      <c r="O354" s="87"/>
      <c r="P354" s="216">
        <f>O354*H354</f>
        <v>0</v>
      </c>
      <c r="Q354" s="216">
        <v>0.00048999999999999998</v>
      </c>
      <c r="R354" s="216">
        <f>Q354*H354</f>
        <v>0.0024499999999999999</v>
      </c>
      <c r="S354" s="216">
        <v>0</v>
      </c>
      <c r="T354" s="21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250</v>
      </c>
      <c r="AT354" s="218" t="s">
        <v>133</v>
      </c>
      <c r="AU354" s="218" t="s">
        <v>81</v>
      </c>
      <c r="AY354" s="20" t="s">
        <v>131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20" t="s">
        <v>77</v>
      </c>
      <c r="BK354" s="219">
        <f>ROUND(I354*H354,2)</f>
        <v>0</v>
      </c>
      <c r="BL354" s="20" t="s">
        <v>250</v>
      </c>
      <c r="BM354" s="218" t="s">
        <v>515</v>
      </c>
    </row>
    <row r="355" s="2" customFormat="1">
      <c r="A355" s="41"/>
      <c r="B355" s="42"/>
      <c r="C355" s="43"/>
      <c r="D355" s="220" t="s">
        <v>140</v>
      </c>
      <c r="E355" s="43"/>
      <c r="F355" s="221" t="s">
        <v>516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140</v>
      </c>
      <c r="AU355" s="20" t="s">
        <v>81</v>
      </c>
    </row>
    <row r="356" s="2" customFormat="1">
      <c r="A356" s="41"/>
      <c r="B356" s="42"/>
      <c r="C356" s="43"/>
      <c r="D356" s="225" t="s">
        <v>142</v>
      </c>
      <c r="E356" s="43"/>
      <c r="F356" s="226" t="s">
        <v>517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142</v>
      </c>
      <c r="AU356" s="20" t="s">
        <v>81</v>
      </c>
    </row>
    <row r="357" s="14" customFormat="1">
      <c r="A357" s="14"/>
      <c r="B357" s="238"/>
      <c r="C357" s="239"/>
      <c r="D357" s="220" t="s">
        <v>144</v>
      </c>
      <c r="E357" s="240" t="s">
        <v>19</v>
      </c>
      <c r="F357" s="241" t="s">
        <v>518</v>
      </c>
      <c r="G357" s="239"/>
      <c r="H357" s="240" t="s">
        <v>19</v>
      </c>
      <c r="I357" s="242"/>
      <c r="J357" s="239"/>
      <c r="K357" s="239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144</v>
      </c>
      <c r="AU357" s="247" t="s">
        <v>81</v>
      </c>
      <c r="AV357" s="14" t="s">
        <v>77</v>
      </c>
      <c r="AW357" s="14" t="s">
        <v>33</v>
      </c>
      <c r="AX357" s="14" t="s">
        <v>72</v>
      </c>
      <c r="AY357" s="247" t="s">
        <v>131</v>
      </c>
    </row>
    <row r="358" s="13" customFormat="1">
      <c r="A358" s="13"/>
      <c r="B358" s="227"/>
      <c r="C358" s="228"/>
      <c r="D358" s="220" t="s">
        <v>144</v>
      </c>
      <c r="E358" s="229" t="s">
        <v>19</v>
      </c>
      <c r="F358" s="230" t="s">
        <v>165</v>
      </c>
      <c r="G358" s="228"/>
      <c r="H358" s="231">
        <v>5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144</v>
      </c>
      <c r="AU358" s="237" t="s">
        <v>81</v>
      </c>
      <c r="AV358" s="13" t="s">
        <v>81</v>
      </c>
      <c r="AW358" s="13" t="s">
        <v>33</v>
      </c>
      <c r="AX358" s="13" t="s">
        <v>77</v>
      </c>
      <c r="AY358" s="237" t="s">
        <v>131</v>
      </c>
    </row>
    <row r="359" s="2" customFormat="1" ht="24.15" customHeight="1">
      <c r="A359" s="41"/>
      <c r="B359" s="42"/>
      <c r="C359" s="207" t="s">
        <v>519</v>
      </c>
      <c r="D359" s="207" t="s">
        <v>133</v>
      </c>
      <c r="E359" s="208" t="s">
        <v>520</v>
      </c>
      <c r="F359" s="209" t="s">
        <v>521</v>
      </c>
      <c r="G359" s="210" t="s">
        <v>522</v>
      </c>
      <c r="H359" s="211">
        <v>1</v>
      </c>
      <c r="I359" s="212"/>
      <c r="J359" s="213">
        <f>ROUND(I359*H359,2)</f>
        <v>0</v>
      </c>
      <c r="K359" s="209" t="s">
        <v>137</v>
      </c>
      <c r="L359" s="47"/>
      <c r="M359" s="214" t="s">
        <v>19</v>
      </c>
      <c r="N359" s="215" t="s">
        <v>43</v>
      </c>
      <c r="O359" s="87"/>
      <c r="P359" s="216">
        <f>O359*H359</f>
        <v>0</v>
      </c>
      <c r="Q359" s="216">
        <v>0</v>
      </c>
      <c r="R359" s="216">
        <f>Q359*H359</f>
        <v>0</v>
      </c>
      <c r="S359" s="216">
        <v>0</v>
      </c>
      <c r="T359" s="21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250</v>
      </c>
      <c r="AT359" s="218" t="s">
        <v>133</v>
      </c>
      <c r="AU359" s="218" t="s">
        <v>81</v>
      </c>
      <c r="AY359" s="20" t="s">
        <v>131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20" t="s">
        <v>77</v>
      </c>
      <c r="BK359" s="219">
        <f>ROUND(I359*H359,2)</f>
        <v>0</v>
      </c>
      <c r="BL359" s="20" t="s">
        <v>250</v>
      </c>
      <c r="BM359" s="218" t="s">
        <v>523</v>
      </c>
    </row>
    <row r="360" s="2" customFormat="1">
      <c r="A360" s="41"/>
      <c r="B360" s="42"/>
      <c r="C360" s="43"/>
      <c r="D360" s="220" t="s">
        <v>140</v>
      </c>
      <c r="E360" s="43"/>
      <c r="F360" s="221" t="s">
        <v>524</v>
      </c>
      <c r="G360" s="43"/>
      <c r="H360" s="43"/>
      <c r="I360" s="222"/>
      <c r="J360" s="43"/>
      <c r="K360" s="43"/>
      <c r="L360" s="47"/>
      <c r="M360" s="223"/>
      <c r="N360" s="22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140</v>
      </c>
      <c r="AU360" s="20" t="s">
        <v>81</v>
      </c>
    </row>
    <row r="361" s="2" customFormat="1">
      <c r="A361" s="41"/>
      <c r="B361" s="42"/>
      <c r="C361" s="43"/>
      <c r="D361" s="225" t="s">
        <v>142</v>
      </c>
      <c r="E361" s="43"/>
      <c r="F361" s="226" t="s">
        <v>525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142</v>
      </c>
      <c r="AU361" s="20" t="s">
        <v>81</v>
      </c>
    </row>
    <row r="362" s="2" customFormat="1" ht="24.15" customHeight="1">
      <c r="A362" s="41"/>
      <c r="B362" s="42"/>
      <c r="C362" s="207" t="s">
        <v>526</v>
      </c>
      <c r="D362" s="207" t="s">
        <v>133</v>
      </c>
      <c r="E362" s="208" t="s">
        <v>527</v>
      </c>
      <c r="F362" s="209" t="s">
        <v>528</v>
      </c>
      <c r="G362" s="210" t="s">
        <v>522</v>
      </c>
      <c r="H362" s="211">
        <v>1</v>
      </c>
      <c r="I362" s="212"/>
      <c r="J362" s="213">
        <f>ROUND(I362*H362,2)</f>
        <v>0</v>
      </c>
      <c r="K362" s="209" t="s">
        <v>137</v>
      </c>
      <c r="L362" s="47"/>
      <c r="M362" s="214" t="s">
        <v>19</v>
      </c>
      <c r="N362" s="215" t="s">
        <v>43</v>
      </c>
      <c r="O362" s="87"/>
      <c r="P362" s="216">
        <f>O362*H362</f>
        <v>0</v>
      </c>
      <c r="Q362" s="216">
        <v>0</v>
      </c>
      <c r="R362" s="216">
        <f>Q362*H362</f>
        <v>0</v>
      </c>
      <c r="S362" s="216">
        <v>0</v>
      </c>
      <c r="T362" s="21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8" t="s">
        <v>250</v>
      </c>
      <c r="AT362" s="218" t="s">
        <v>133</v>
      </c>
      <c r="AU362" s="218" t="s">
        <v>81</v>
      </c>
      <c r="AY362" s="20" t="s">
        <v>131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20" t="s">
        <v>77</v>
      </c>
      <c r="BK362" s="219">
        <f>ROUND(I362*H362,2)</f>
        <v>0</v>
      </c>
      <c r="BL362" s="20" t="s">
        <v>250</v>
      </c>
      <c r="BM362" s="218" t="s">
        <v>529</v>
      </c>
    </row>
    <row r="363" s="2" customFormat="1">
      <c r="A363" s="41"/>
      <c r="B363" s="42"/>
      <c r="C363" s="43"/>
      <c r="D363" s="220" t="s">
        <v>140</v>
      </c>
      <c r="E363" s="43"/>
      <c r="F363" s="221" t="s">
        <v>530</v>
      </c>
      <c r="G363" s="43"/>
      <c r="H363" s="43"/>
      <c r="I363" s="222"/>
      <c r="J363" s="43"/>
      <c r="K363" s="43"/>
      <c r="L363" s="47"/>
      <c r="M363" s="223"/>
      <c r="N363" s="22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140</v>
      </c>
      <c r="AU363" s="20" t="s">
        <v>81</v>
      </c>
    </row>
    <row r="364" s="2" customFormat="1">
      <c r="A364" s="41"/>
      <c r="B364" s="42"/>
      <c r="C364" s="43"/>
      <c r="D364" s="225" t="s">
        <v>142</v>
      </c>
      <c r="E364" s="43"/>
      <c r="F364" s="226" t="s">
        <v>531</v>
      </c>
      <c r="G364" s="43"/>
      <c r="H364" s="43"/>
      <c r="I364" s="222"/>
      <c r="J364" s="43"/>
      <c r="K364" s="43"/>
      <c r="L364" s="47"/>
      <c r="M364" s="223"/>
      <c r="N364" s="22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142</v>
      </c>
      <c r="AU364" s="20" t="s">
        <v>81</v>
      </c>
    </row>
    <row r="365" s="2" customFormat="1" ht="37.8" customHeight="1">
      <c r="A365" s="41"/>
      <c r="B365" s="42"/>
      <c r="C365" s="207" t="s">
        <v>532</v>
      </c>
      <c r="D365" s="207" t="s">
        <v>133</v>
      </c>
      <c r="E365" s="208" t="s">
        <v>533</v>
      </c>
      <c r="F365" s="209" t="s">
        <v>534</v>
      </c>
      <c r="G365" s="210" t="s">
        <v>345</v>
      </c>
      <c r="H365" s="211">
        <v>5</v>
      </c>
      <c r="I365" s="212"/>
      <c r="J365" s="213">
        <f>ROUND(I365*H365,2)</f>
        <v>0</v>
      </c>
      <c r="K365" s="209" t="s">
        <v>137</v>
      </c>
      <c r="L365" s="47"/>
      <c r="M365" s="214" t="s">
        <v>19</v>
      </c>
      <c r="N365" s="215" t="s">
        <v>43</v>
      </c>
      <c r="O365" s="87"/>
      <c r="P365" s="216">
        <f>O365*H365</f>
        <v>0</v>
      </c>
      <c r="Q365" s="216">
        <v>0.00020000000000000001</v>
      </c>
      <c r="R365" s="216">
        <f>Q365*H365</f>
        <v>0.001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250</v>
      </c>
      <c r="AT365" s="218" t="s">
        <v>133</v>
      </c>
      <c r="AU365" s="218" t="s">
        <v>81</v>
      </c>
      <c r="AY365" s="20" t="s">
        <v>131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77</v>
      </c>
      <c r="BK365" s="219">
        <f>ROUND(I365*H365,2)</f>
        <v>0</v>
      </c>
      <c r="BL365" s="20" t="s">
        <v>250</v>
      </c>
      <c r="BM365" s="218" t="s">
        <v>535</v>
      </c>
    </row>
    <row r="366" s="2" customFormat="1">
      <c r="A366" s="41"/>
      <c r="B366" s="42"/>
      <c r="C366" s="43"/>
      <c r="D366" s="220" t="s">
        <v>140</v>
      </c>
      <c r="E366" s="43"/>
      <c r="F366" s="221" t="s">
        <v>536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140</v>
      </c>
      <c r="AU366" s="20" t="s">
        <v>81</v>
      </c>
    </row>
    <row r="367" s="2" customFormat="1">
      <c r="A367" s="41"/>
      <c r="B367" s="42"/>
      <c r="C367" s="43"/>
      <c r="D367" s="225" t="s">
        <v>142</v>
      </c>
      <c r="E367" s="43"/>
      <c r="F367" s="226" t="s">
        <v>537</v>
      </c>
      <c r="G367" s="43"/>
      <c r="H367" s="43"/>
      <c r="I367" s="222"/>
      <c r="J367" s="43"/>
      <c r="K367" s="43"/>
      <c r="L367" s="47"/>
      <c r="M367" s="223"/>
      <c r="N367" s="22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142</v>
      </c>
      <c r="AU367" s="20" t="s">
        <v>81</v>
      </c>
    </row>
    <row r="368" s="2" customFormat="1" ht="16.5" customHeight="1">
      <c r="A368" s="41"/>
      <c r="B368" s="42"/>
      <c r="C368" s="207" t="s">
        <v>538</v>
      </c>
      <c r="D368" s="207" t="s">
        <v>133</v>
      </c>
      <c r="E368" s="208" t="s">
        <v>539</v>
      </c>
      <c r="F368" s="209" t="s">
        <v>540</v>
      </c>
      <c r="G368" s="210" t="s">
        <v>218</v>
      </c>
      <c r="H368" s="211">
        <v>1</v>
      </c>
      <c r="I368" s="212"/>
      <c r="J368" s="213">
        <f>ROUND(I368*H368,2)</f>
        <v>0</v>
      </c>
      <c r="K368" s="209" t="s">
        <v>137</v>
      </c>
      <c r="L368" s="47"/>
      <c r="M368" s="214" t="s">
        <v>19</v>
      </c>
      <c r="N368" s="215" t="s">
        <v>43</v>
      </c>
      <c r="O368" s="87"/>
      <c r="P368" s="216">
        <f>O368*H368</f>
        <v>0</v>
      </c>
      <c r="Q368" s="216">
        <v>0</v>
      </c>
      <c r="R368" s="216">
        <f>Q368*H368</f>
        <v>0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250</v>
      </c>
      <c r="AT368" s="218" t="s">
        <v>133</v>
      </c>
      <c r="AU368" s="218" t="s">
        <v>81</v>
      </c>
      <c r="AY368" s="20" t="s">
        <v>131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77</v>
      </c>
      <c r="BK368" s="219">
        <f>ROUND(I368*H368,2)</f>
        <v>0</v>
      </c>
      <c r="BL368" s="20" t="s">
        <v>250</v>
      </c>
      <c r="BM368" s="218" t="s">
        <v>541</v>
      </c>
    </row>
    <row r="369" s="2" customFormat="1">
      <c r="A369" s="41"/>
      <c r="B369" s="42"/>
      <c r="C369" s="43"/>
      <c r="D369" s="220" t="s">
        <v>140</v>
      </c>
      <c r="E369" s="43"/>
      <c r="F369" s="221" t="s">
        <v>542</v>
      </c>
      <c r="G369" s="43"/>
      <c r="H369" s="43"/>
      <c r="I369" s="222"/>
      <c r="J369" s="43"/>
      <c r="K369" s="43"/>
      <c r="L369" s="47"/>
      <c r="M369" s="223"/>
      <c r="N369" s="22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140</v>
      </c>
      <c r="AU369" s="20" t="s">
        <v>81</v>
      </c>
    </row>
    <row r="370" s="2" customFormat="1">
      <c r="A370" s="41"/>
      <c r="B370" s="42"/>
      <c r="C370" s="43"/>
      <c r="D370" s="225" t="s">
        <v>142</v>
      </c>
      <c r="E370" s="43"/>
      <c r="F370" s="226" t="s">
        <v>543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142</v>
      </c>
      <c r="AU370" s="20" t="s">
        <v>81</v>
      </c>
    </row>
    <row r="371" s="2" customFormat="1" ht="24.15" customHeight="1">
      <c r="A371" s="41"/>
      <c r="B371" s="42"/>
      <c r="C371" s="207" t="s">
        <v>544</v>
      </c>
      <c r="D371" s="207" t="s">
        <v>133</v>
      </c>
      <c r="E371" s="208" t="s">
        <v>545</v>
      </c>
      <c r="F371" s="209" t="s">
        <v>546</v>
      </c>
      <c r="G371" s="210" t="s">
        <v>218</v>
      </c>
      <c r="H371" s="211">
        <v>2</v>
      </c>
      <c r="I371" s="212"/>
      <c r="J371" s="213">
        <f>ROUND(I371*H371,2)</f>
        <v>0</v>
      </c>
      <c r="K371" s="209" t="s">
        <v>137</v>
      </c>
      <c r="L371" s="47"/>
      <c r="M371" s="214" t="s">
        <v>19</v>
      </c>
      <c r="N371" s="215" t="s">
        <v>43</v>
      </c>
      <c r="O371" s="87"/>
      <c r="P371" s="216">
        <f>O371*H371</f>
        <v>0</v>
      </c>
      <c r="Q371" s="216">
        <v>9.0000000000000006E-05</v>
      </c>
      <c r="R371" s="216">
        <f>Q371*H371</f>
        <v>0.00018000000000000001</v>
      </c>
      <c r="S371" s="216">
        <v>0</v>
      </c>
      <c r="T371" s="217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8" t="s">
        <v>250</v>
      </c>
      <c r="AT371" s="218" t="s">
        <v>133</v>
      </c>
      <c r="AU371" s="218" t="s">
        <v>81</v>
      </c>
      <c r="AY371" s="20" t="s">
        <v>131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20" t="s">
        <v>77</v>
      </c>
      <c r="BK371" s="219">
        <f>ROUND(I371*H371,2)</f>
        <v>0</v>
      </c>
      <c r="BL371" s="20" t="s">
        <v>250</v>
      </c>
      <c r="BM371" s="218" t="s">
        <v>547</v>
      </c>
    </row>
    <row r="372" s="2" customFormat="1">
      <c r="A372" s="41"/>
      <c r="B372" s="42"/>
      <c r="C372" s="43"/>
      <c r="D372" s="220" t="s">
        <v>140</v>
      </c>
      <c r="E372" s="43"/>
      <c r="F372" s="221" t="s">
        <v>548</v>
      </c>
      <c r="G372" s="43"/>
      <c r="H372" s="43"/>
      <c r="I372" s="222"/>
      <c r="J372" s="43"/>
      <c r="K372" s="43"/>
      <c r="L372" s="47"/>
      <c r="M372" s="223"/>
      <c r="N372" s="22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140</v>
      </c>
      <c r="AU372" s="20" t="s">
        <v>81</v>
      </c>
    </row>
    <row r="373" s="2" customFormat="1">
      <c r="A373" s="41"/>
      <c r="B373" s="42"/>
      <c r="C373" s="43"/>
      <c r="D373" s="225" t="s">
        <v>142</v>
      </c>
      <c r="E373" s="43"/>
      <c r="F373" s="226" t="s">
        <v>549</v>
      </c>
      <c r="G373" s="43"/>
      <c r="H373" s="43"/>
      <c r="I373" s="222"/>
      <c r="J373" s="43"/>
      <c r="K373" s="43"/>
      <c r="L373" s="47"/>
      <c r="M373" s="223"/>
      <c r="N373" s="22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142</v>
      </c>
      <c r="AU373" s="20" t="s">
        <v>81</v>
      </c>
    </row>
    <row r="374" s="2" customFormat="1" ht="21.75" customHeight="1">
      <c r="A374" s="41"/>
      <c r="B374" s="42"/>
      <c r="C374" s="207" t="s">
        <v>550</v>
      </c>
      <c r="D374" s="207" t="s">
        <v>133</v>
      </c>
      <c r="E374" s="208" t="s">
        <v>551</v>
      </c>
      <c r="F374" s="209" t="s">
        <v>552</v>
      </c>
      <c r="G374" s="210" t="s">
        <v>218</v>
      </c>
      <c r="H374" s="211">
        <v>1</v>
      </c>
      <c r="I374" s="212"/>
      <c r="J374" s="213">
        <f>ROUND(I374*H374,2)</f>
        <v>0</v>
      </c>
      <c r="K374" s="209" t="s">
        <v>137</v>
      </c>
      <c r="L374" s="47"/>
      <c r="M374" s="214" t="s">
        <v>19</v>
      </c>
      <c r="N374" s="215" t="s">
        <v>43</v>
      </c>
      <c r="O374" s="87"/>
      <c r="P374" s="216">
        <f>O374*H374</f>
        <v>0</v>
      </c>
      <c r="Q374" s="216">
        <v>0.00034000000000000002</v>
      </c>
      <c r="R374" s="216">
        <f>Q374*H374</f>
        <v>0.00034000000000000002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250</v>
      </c>
      <c r="AT374" s="218" t="s">
        <v>133</v>
      </c>
      <c r="AU374" s="218" t="s">
        <v>81</v>
      </c>
      <c r="AY374" s="20" t="s">
        <v>131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20" t="s">
        <v>77</v>
      </c>
      <c r="BK374" s="219">
        <f>ROUND(I374*H374,2)</f>
        <v>0</v>
      </c>
      <c r="BL374" s="20" t="s">
        <v>250</v>
      </c>
      <c r="BM374" s="218" t="s">
        <v>553</v>
      </c>
    </row>
    <row r="375" s="2" customFormat="1">
      <c r="A375" s="41"/>
      <c r="B375" s="42"/>
      <c r="C375" s="43"/>
      <c r="D375" s="220" t="s">
        <v>140</v>
      </c>
      <c r="E375" s="43"/>
      <c r="F375" s="221" t="s">
        <v>554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140</v>
      </c>
      <c r="AU375" s="20" t="s">
        <v>81</v>
      </c>
    </row>
    <row r="376" s="2" customFormat="1">
      <c r="A376" s="41"/>
      <c r="B376" s="42"/>
      <c r="C376" s="43"/>
      <c r="D376" s="225" t="s">
        <v>142</v>
      </c>
      <c r="E376" s="43"/>
      <c r="F376" s="226" t="s">
        <v>555</v>
      </c>
      <c r="G376" s="43"/>
      <c r="H376" s="43"/>
      <c r="I376" s="222"/>
      <c r="J376" s="43"/>
      <c r="K376" s="43"/>
      <c r="L376" s="47"/>
      <c r="M376" s="223"/>
      <c r="N376" s="22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142</v>
      </c>
      <c r="AU376" s="20" t="s">
        <v>81</v>
      </c>
    </row>
    <row r="377" s="2" customFormat="1" ht="21.75" customHeight="1">
      <c r="A377" s="41"/>
      <c r="B377" s="42"/>
      <c r="C377" s="207" t="s">
        <v>556</v>
      </c>
      <c r="D377" s="207" t="s">
        <v>133</v>
      </c>
      <c r="E377" s="208" t="s">
        <v>557</v>
      </c>
      <c r="F377" s="209" t="s">
        <v>558</v>
      </c>
      <c r="G377" s="210" t="s">
        <v>345</v>
      </c>
      <c r="H377" s="211">
        <v>5</v>
      </c>
      <c r="I377" s="212"/>
      <c r="J377" s="213">
        <f>ROUND(I377*H377,2)</f>
        <v>0</v>
      </c>
      <c r="K377" s="209" t="s">
        <v>137</v>
      </c>
      <c r="L377" s="47"/>
      <c r="M377" s="214" t="s">
        <v>19</v>
      </c>
      <c r="N377" s="215" t="s">
        <v>43</v>
      </c>
      <c r="O377" s="87"/>
      <c r="P377" s="216">
        <f>O377*H377</f>
        <v>0</v>
      </c>
      <c r="Q377" s="216">
        <v>1.0000000000000001E-05</v>
      </c>
      <c r="R377" s="216">
        <f>Q377*H377</f>
        <v>5.0000000000000002E-05</v>
      </c>
      <c r="S377" s="216">
        <v>0</v>
      </c>
      <c r="T377" s="21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8" t="s">
        <v>250</v>
      </c>
      <c r="AT377" s="218" t="s">
        <v>133</v>
      </c>
      <c r="AU377" s="218" t="s">
        <v>81</v>
      </c>
      <c r="AY377" s="20" t="s">
        <v>131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20" t="s">
        <v>77</v>
      </c>
      <c r="BK377" s="219">
        <f>ROUND(I377*H377,2)</f>
        <v>0</v>
      </c>
      <c r="BL377" s="20" t="s">
        <v>250</v>
      </c>
      <c r="BM377" s="218" t="s">
        <v>559</v>
      </c>
    </row>
    <row r="378" s="2" customFormat="1">
      <c r="A378" s="41"/>
      <c r="B378" s="42"/>
      <c r="C378" s="43"/>
      <c r="D378" s="220" t="s">
        <v>140</v>
      </c>
      <c r="E378" s="43"/>
      <c r="F378" s="221" t="s">
        <v>560</v>
      </c>
      <c r="G378" s="43"/>
      <c r="H378" s="43"/>
      <c r="I378" s="222"/>
      <c r="J378" s="43"/>
      <c r="K378" s="43"/>
      <c r="L378" s="47"/>
      <c r="M378" s="223"/>
      <c r="N378" s="22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140</v>
      </c>
      <c r="AU378" s="20" t="s">
        <v>81</v>
      </c>
    </row>
    <row r="379" s="2" customFormat="1">
      <c r="A379" s="41"/>
      <c r="B379" s="42"/>
      <c r="C379" s="43"/>
      <c r="D379" s="225" t="s">
        <v>142</v>
      </c>
      <c r="E379" s="43"/>
      <c r="F379" s="226" t="s">
        <v>561</v>
      </c>
      <c r="G379" s="43"/>
      <c r="H379" s="43"/>
      <c r="I379" s="222"/>
      <c r="J379" s="43"/>
      <c r="K379" s="43"/>
      <c r="L379" s="47"/>
      <c r="M379" s="223"/>
      <c r="N379" s="22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142</v>
      </c>
      <c r="AU379" s="20" t="s">
        <v>81</v>
      </c>
    </row>
    <row r="380" s="2" customFormat="1" ht="24.15" customHeight="1">
      <c r="A380" s="41"/>
      <c r="B380" s="42"/>
      <c r="C380" s="207" t="s">
        <v>562</v>
      </c>
      <c r="D380" s="207" t="s">
        <v>133</v>
      </c>
      <c r="E380" s="208" t="s">
        <v>563</v>
      </c>
      <c r="F380" s="209" t="s">
        <v>564</v>
      </c>
      <c r="G380" s="210" t="s">
        <v>345</v>
      </c>
      <c r="H380" s="211">
        <v>5</v>
      </c>
      <c r="I380" s="212"/>
      <c r="J380" s="213">
        <f>ROUND(I380*H380,2)</f>
        <v>0</v>
      </c>
      <c r="K380" s="209" t="s">
        <v>137</v>
      </c>
      <c r="L380" s="47"/>
      <c r="M380" s="214" t="s">
        <v>19</v>
      </c>
      <c r="N380" s="215" t="s">
        <v>43</v>
      </c>
      <c r="O380" s="87"/>
      <c r="P380" s="216">
        <f>O380*H380</f>
        <v>0</v>
      </c>
      <c r="Q380" s="216">
        <v>2.0000000000000002E-05</v>
      </c>
      <c r="R380" s="216">
        <f>Q380*H380</f>
        <v>0.00010000000000000001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250</v>
      </c>
      <c r="AT380" s="218" t="s">
        <v>133</v>
      </c>
      <c r="AU380" s="218" t="s">
        <v>81</v>
      </c>
      <c r="AY380" s="20" t="s">
        <v>131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77</v>
      </c>
      <c r="BK380" s="219">
        <f>ROUND(I380*H380,2)</f>
        <v>0</v>
      </c>
      <c r="BL380" s="20" t="s">
        <v>250</v>
      </c>
      <c r="BM380" s="218" t="s">
        <v>565</v>
      </c>
    </row>
    <row r="381" s="2" customFormat="1">
      <c r="A381" s="41"/>
      <c r="B381" s="42"/>
      <c r="C381" s="43"/>
      <c r="D381" s="220" t="s">
        <v>140</v>
      </c>
      <c r="E381" s="43"/>
      <c r="F381" s="221" t="s">
        <v>566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140</v>
      </c>
      <c r="AU381" s="20" t="s">
        <v>81</v>
      </c>
    </row>
    <row r="382" s="2" customFormat="1">
      <c r="A382" s="41"/>
      <c r="B382" s="42"/>
      <c r="C382" s="43"/>
      <c r="D382" s="225" t="s">
        <v>142</v>
      </c>
      <c r="E382" s="43"/>
      <c r="F382" s="226" t="s">
        <v>567</v>
      </c>
      <c r="G382" s="43"/>
      <c r="H382" s="43"/>
      <c r="I382" s="222"/>
      <c r="J382" s="43"/>
      <c r="K382" s="43"/>
      <c r="L382" s="47"/>
      <c r="M382" s="223"/>
      <c r="N382" s="22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142</v>
      </c>
      <c r="AU382" s="20" t="s">
        <v>81</v>
      </c>
    </row>
    <row r="383" s="2" customFormat="1" ht="24.15" customHeight="1">
      <c r="A383" s="41"/>
      <c r="B383" s="42"/>
      <c r="C383" s="207" t="s">
        <v>568</v>
      </c>
      <c r="D383" s="207" t="s">
        <v>133</v>
      </c>
      <c r="E383" s="208" t="s">
        <v>569</v>
      </c>
      <c r="F383" s="209" t="s">
        <v>570</v>
      </c>
      <c r="G383" s="210" t="s">
        <v>168</v>
      </c>
      <c r="H383" s="211">
        <v>0.0040000000000000001</v>
      </c>
      <c r="I383" s="212"/>
      <c r="J383" s="213">
        <f>ROUND(I383*H383,2)</f>
        <v>0</v>
      </c>
      <c r="K383" s="209" t="s">
        <v>137</v>
      </c>
      <c r="L383" s="47"/>
      <c r="M383" s="214" t="s">
        <v>19</v>
      </c>
      <c r="N383" s="215" t="s">
        <v>43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250</v>
      </c>
      <c r="AT383" s="218" t="s">
        <v>133</v>
      </c>
      <c r="AU383" s="218" t="s">
        <v>81</v>
      </c>
      <c r="AY383" s="20" t="s">
        <v>131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77</v>
      </c>
      <c r="BK383" s="219">
        <f>ROUND(I383*H383,2)</f>
        <v>0</v>
      </c>
      <c r="BL383" s="20" t="s">
        <v>250</v>
      </c>
      <c r="BM383" s="218" t="s">
        <v>571</v>
      </c>
    </row>
    <row r="384" s="2" customFormat="1">
      <c r="A384" s="41"/>
      <c r="B384" s="42"/>
      <c r="C384" s="43"/>
      <c r="D384" s="220" t="s">
        <v>140</v>
      </c>
      <c r="E384" s="43"/>
      <c r="F384" s="221" t="s">
        <v>572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140</v>
      </c>
      <c r="AU384" s="20" t="s">
        <v>81</v>
      </c>
    </row>
    <row r="385" s="2" customFormat="1">
      <c r="A385" s="41"/>
      <c r="B385" s="42"/>
      <c r="C385" s="43"/>
      <c r="D385" s="225" t="s">
        <v>142</v>
      </c>
      <c r="E385" s="43"/>
      <c r="F385" s="226" t="s">
        <v>573</v>
      </c>
      <c r="G385" s="43"/>
      <c r="H385" s="43"/>
      <c r="I385" s="222"/>
      <c r="J385" s="43"/>
      <c r="K385" s="43"/>
      <c r="L385" s="47"/>
      <c r="M385" s="223"/>
      <c r="N385" s="224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142</v>
      </c>
      <c r="AU385" s="20" t="s">
        <v>81</v>
      </c>
    </row>
    <row r="386" s="12" customFormat="1" ht="22.8" customHeight="1">
      <c r="A386" s="12"/>
      <c r="B386" s="191"/>
      <c r="C386" s="192"/>
      <c r="D386" s="193" t="s">
        <v>71</v>
      </c>
      <c r="E386" s="205" t="s">
        <v>574</v>
      </c>
      <c r="F386" s="205" t="s">
        <v>575</v>
      </c>
      <c r="G386" s="192"/>
      <c r="H386" s="192"/>
      <c r="I386" s="195"/>
      <c r="J386" s="206">
        <f>BK386</f>
        <v>0</v>
      </c>
      <c r="K386" s="192"/>
      <c r="L386" s="197"/>
      <c r="M386" s="198"/>
      <c r="N386" s="199"/>
      <c r="O386" s="199"/>
      <c r="P386" s="200">
        <f>SUM(P387:P388)</f>
        <v>0</v>
      </c>
      <c r="Q386" s="199"/>
      <c r="R386" s="200">
        <f>SUM(R387:R388)</f>
        <v>0</v>
      </c>
      <c r="S386" s="199"/>
      <c r="T386" s="201">
        <f>SUM(T387:T388)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2" t="s">
        <v>81</v>
      </c>
      <c r="AT386" s="203" t="s">
        <v>71</v>
      </c>
      <c r="AU386" s="203" t="s">
        <v>77</v>
      </c>
      <c r="AY386" s="202" t="s">
        <v>131</v>
      </c>
      <c r="BK386" s="204">
        <f>SUM(BK387:BK388)</f>
        <v>0</v>
      </c>
    </row>
    <row r="387" s="2" customFormat="1" ht="16.5" customHeight="1">
      <c r="A387" s="41"/>
      <c r="B387" s="42"/>
      <c r="C387" s="207" t="s">
        <v>576</v>
      </c>
      <c r="D387" s="207" t="s">
        <v>133</v>
      </c>
      <c r="E387" s="208" t="s">
        <v>577</v>
      </c>
      <c r="F387" s="209" t="s">
        <v>578</v>
      </c>
      <c r="G387" s="210" t="s">
        <v>492</v>
      </c>
      <c r="H387" s="211">
        <v>1</v>
      </c>
      <c r="I387" s="212"/>
      <c r="J387" s="213">
        <f>ROUND(I387*H387,2)</f>
        <v>0</v>
      </c>
      <c r="K387" s="209" t="s">
        <v>19</v>
      </c>
      <c r="L387" s="47"/>
      <c r="M387" s="214" t="s">
        <v>19</v>
      </c>
      <c r="N387" s="215" t="s">
        <v>43</v>
      </c>
      <c r="O387" s="87"/>
      <c r="P387" s="216">
        <f>O387*H387</f>
        <v>0</v>
      </c>
      <c r="Q387" s="216">
        <v>0</v>
      </c>
      <c r="R387" s="216">
        <f>Q387*H387</f>
        <v>0</v>
      </c>
      <c r="S387" s="216">
        <v>0</v>
      </c>
      <c r="T387" s="21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250</v>
      </c>
      <c r="AT387" s="218" t="s">
        <v>133</v>
      </c>
      <c r="AU387" s="218" t="s">
        <v>81</v>
      </c>
      <c r="AY387" s="20" t="s">
        <v>131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77</v>
      </c>
      <c r="BK387" s="219">
        <f>ROUND(I387*H387,2)</f>
        <v>0</v>
      </c>
      <c r="BL387" s="20" t="s">
        <v>250</v>
      </c>
      <c r="BM387" s="218" t="s">
        <v>579</v>
      </c>
    </row>
    <row r="388" s="2" customFormat="1">
      <c r="A388" s="41"/>
      <c r="B388" s="42"/>
      <c r="C388" s="43"/>
      <c r="D388" s="220" t="s">
        <v>140</v>
      </c>
      <c r="E388" s="43"/>
      <c r="F388" s="221" t="s">
        <v>578</v>
      </c>
      <c r="G388" s="43"/>
      <c r="H388" s="43"/>
      <c r="I388" s="222"/>
      <c r="J388" s="43"/>
      <c r="K388" s="43"/>
      <c r="L388" s="47"/>
      <c r="M388" s="223"/>
      <c r="N388" s="22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140</v>
      </c>
      <c r="AU388" s="20" t="s">
        <v>81</v>
      </c>
    </row>
    <row r="389" s="12" customFormat="1" ht="22.8" customHeight="1">
      <c r="A389" s="12"/>
      <c r="B389" s="191"/>
      <c r="C389" s="192"/>
      <c r="D389" s="193" t="s">
        <v>71</v>
      </c>
      <c r="E389" s="205" t="s">
        <v>580</v>
      </c>
      <c r="F389" s="205" t="s">
        <v>581</v>
      </c>
      <c r="G389" s="192"/>
      <c r="H389" s="192"/>
      <c r="I389" s="195"/>
      <c r="J389" s="206">
        <f>BK389</f>
        <v>0</v>
      </c>
      <c r="K389" s="192"/>
      <c r="L389" s="197"/>
      <c r="M389" s="198"/>
      <c r="N389" s="199"/>
      <c r="O389" s="199"/>
      <c r="P389" s="200">
        <f>SUM(P390:P431)</f>
        <v>0</v>
      </c>
      <c r="Q389" s="199"/>
      <c r="R389" s="200">
        <f>SUM(R390:R431)</f>
        <v>0.46883000000000002</v>
      </c>
      <c r="S389" s="199"/>
      <c r="T389" s="201">
        <f>SUM(T390:T431)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2" t="s">
        <v>81</v>
      </c>
      <c r="AT389" s="203" t="s">
        <v>71</v>
      </c>
      <c r="AU389" s="203" t="s">
        <v>77</v>
      </c>
      <c r="AY389" s="202" t="s">
        <v>131</v>
      </c>
      <c r="BK389" s="204">
        <f>SUM(BK390:BK431)</f>
        <v>0</v>
      </c>
    </row>
    <row r="390" s="2" customFormat="1" ht="16.5" customHeight="1">
      <c r="A390" s="41"/>
      <c r="B390" s="42"/>
      <c r="C390" s="207" t="s">
        <v>582</v>
      </c>
      <c r="D390" s="207" t="s">
        <v>133</v>
      </c>
      <c r="E390" s="208" t="s">
        <v>583</v>
      </c>
      <c r="F390" s="209" t="s">
        <v>584</v>
      </c>
      <c r="G390" s="210" t="s">
        <v>492</v>
      </c>
      <c r="H390" s="211">
        <v>3</v>
      </c>
      <c r="I390" s="212"/>
      <c r="J390" s="213">
        <f>ROUND(I390*H390,2)</f>
        <v>0</v>
      </c>
      <c r="K390" s="209" t="s">
        <v>19</v>
      </c>
      <c r="L390" s="47"/>
      <c r="M390" s="214" t="s">
        <v>19</v>
      </c>
      <c r="N390" s="215" t="s">
        <v>43</v>
      </c>
      <c r="O390" s="87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250</v>
      </c>
      <c r="AT390" s="218" t="s">
        <v>133</v>
      </c>
      <c r="AU390" s="218" t="s">
        <v>81</v>
      </c>
      <c r="AY390" s="20" t="s">
        <v>131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77</v>
      </c>
      <c r="BK390" s="219">
        <f>ROUND(I390*H390,2)</f>
        <v>0</v>
      </c>
      <c r="BL390" s="20" t="s">
        <v>250</v>
      </c>
      <c r="BM390" s="218" t="s">
        <v>585</v>
      </c>
    </row>
    <row r="391" s="2" customFormat="1">
      <c r="A391" s="41"/>
      <c r="B391" s="42"/>
      <c r="C391" s="43"/>
      <c r="D391" s="220" t="s">
        <v>140</v>
      </c>
      <c r="E391" s="43"/>
      <c r="F391" s="221" t="s">
        <v>584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140</v>
      </c>
      <c r="AU391" s="20" t="s">
        <v>81</v>
      </c>
    </row>
    <row r="392" s="2" customFormat="1" ht="49.05" customHeight="1">
      <c r="A392" s="41"/>
      <c r="B392" s="42"/>
      <c r="C392" s="270" t="s">
        <v>586</v>
      </c>
      <c r="D392" s="270" t="s">
        <v>465</v>
      </c>
      <c r="E392" s="271" t="s">
        <v>587</v>
      </c>
      <c r="F392" s="272" t="s">
        <v>588</v>
      </c>
      <c r="G392" s="273" t="s">
        <v>492</v>
      </c>
      <c r="H392" s="274">
        <v>3</v>
      </c>
      <c r="I392" s="275"/>
      <c r="J392" s="276">
        <f>ROUND(I392*H392,2)</f>
        <v>0</v>
      </c>
      <c r="K392" s="272" t="s">
        <v>19</v>
      </c>
      <c r="L392" s="277"/>
      <c r="M392" s="278" t="s">
        <v>19</v>
      </c>
      <c r="N392" s="279" t="s">
        <v>43</v>
      </c>
      <c r="O392" s="87"/>
      <c r="P392" s="216">
        <f>O392*H392</f>
        <v>0</v>
      </c>
      <c r="Q392" s="216">
        <v>0</v>
      </c>
      <c r="R392" s="216">
        <f>Q392*H392</f>
        <v>0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365</v>
      </c>
      <c r="AT392" s="218" t="s">
        <v>465</v>
      </c>
      <c r="AU392" s="218" t="s">
        <v>81</v>
      </c>
      <c r="AY392" s="20" t="s">
        <v>131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20" t="s">
        <v>77</v>
      </c>
      <c r="BK392" s="219">
        <f>ROUND(I392*H392,2)</f>
        <v>0</v>
      </c>
      <c r="BL392" s="20" t="s">
        <v>250</v>
      </c>
      <c r="BM392" s="218" t="s">
        <v>589</v>
      </c>
    </row>
    <row r="393" s="2" customFormat="1">
      <c r="A393" s="41"/>
      <c r="B393" s="42"/>
      <c r="C393" s="43"/>
      <c r="D393" s="220" t="s">
        <v>140</v>
      </c>
      <c r="E393" s="43"/>
      <c r="F393" s="221" t="s">
        <v>588</v>
      </c>
      <c r="G393" s="43"/>
      <c r="H393" s="43"/>
      <c r="I393" s="222"/>
      <c r="J393" s="43"/>
      <c r="K393" s="43"/>
      <c r="L393" s="47"/>
      <c r="M393" s="223"/>
      <c r="N393" s="22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140</v>
      </c>
      <c r="AU393" s="20" t="s">
        <v>81</v>
      </c>
    </row>
    <row r="394" s="2" customFormat="1" ht="16.5" customHeight="1">
      <c r="A394" s="41"/>
      <c r="B394" s="42"/>
      <c r="C394" s="270" t="s">
        <v>590</v>
      </c>
      <c r="D394" s="270" t="s">
        <v>465</v>
      </c>
      <c r="E394" s="271" t="s">
        <v>591</v>
      </c>
      <c r="F394" s="272" t="s">
        <v>592</v>
      </c>
      <c r="G394" s="273" t="s">
        <v>492</v>
      </c>
      <c r="H394" s="274">
        <v>1</v>
      </c>
      <c r="I394" s="275"/>
      <c r="J394" s="276">
        <f>ROUND(I394*H394,2)</f>
        <v>0</v>
      </c>
      <c r="K394" s="272" t="s">
        <v>19</v>
      </c>
      <c r="L394" s="277"/>
      <c r="M394" s="278" t="s">
        <v>19</v>
      </c>
      <c r="N394" s="279" t="s">
        <v>43</v>
      </c>
      <c r="O394" s="87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365</v>
      </c>
      <c r="AT394" s="218" t="s">
        <v>465</v>
      </c>
      <c r="AU394" s="218" t="s">
        <v>81</v>
      </c>
      <c r="AY394" s="20" t="s">
        <v>131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77</v>
      </c>
      <c r="BK394" s="219">
        <f>ROUND(I394*H394,2)</f>
        <v>0</v>
      </c>
      <c r="BL394" s="20" t="s">
        <v>250</v>
      </c>
      <c r="BM394" s="218" t="s">
        <v>593</v>
      </c>
    </row>
    <row r="395" s="2" customFormat="1">
      <c r="A395" s="41"/>
      <c r="B395" s="42"/>
      <c r="C395" s="43"/>
      <c r="D395" s="220" t="s">
        <v>140</v>
      </c>
      <c r="E395" s="43"/>
      <c r="F395" s="221" t="s">
        <v>592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140</v>
      </c>
      <c r="AU395" s="20" t="s">
        <v>81</v>
      </c>
    </row>
    <row r="396" s="2" customFormat="1" ht="16.5" customHeight="1">
      <c r="A396" s="41"/>
      <c r="B396" s="42"/>
      <c r="C396" s="270" t="s">
        <v>594</v>
      </c>
      <c r="D396" s="270" t="s">
        <v>465</v>
      </c>
      <c r="E396" s="271" t="s">
        <v>595</v>
      </c>
      <c r="F396" s="272" t="s">
        <v>596</v>
      </c>
      <c r="G396" s="273" t="s">
        <v>218</v>
      </c>
      <c r="H396" s="274">
        <v>3</v>
      </c>
      <c r="I396" s="275"/>
      <c r="J396" s="276">
        <f>ROUND(I396*H396,2)</f>
        <v>0</v>
      </c>
      <c r="K396" s="272" t="s">
        <v>19</v>
      </c>
      <c r="L396" s="277"/>
      <c r="M396" s="278" t="s">
        <v>19</v>
      </c>
      <c r="N396" s="279" t="s">
        <v>43</v>
      </c>
      <c r="O396" s="87"/>
      <c r="P396" s="216">
        <f>O396*H396</f>
        <v>0</v>
      </c>
      <c r="Q396" s="216">
        <v>0</v>
      </c>
      <c r="R396" s="216">
        <f>Q396*H396</f>
        <v>0</v>
      </c>
      <c r="S396" s="216">
        <v>0</v>
      </c>
      <c r="T396" s="21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8" t="s">
        <v>365</v>
      </c>
      <c r="AT396" s="218" t="s">
        <v>465</v>
      </c>
      <c r="AU396" s="218" t="s">
        <v>81</v>
      </c>
      <c r="AY396" s="20" t="s">
        <v>131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20" t="s">
        <v>77</v>
      </c>
      <c r="BK396" s="219">
        <f>ROUND(I396*H396,2)</f>
        <v>0</v>
      </c>
      <c r="BL396" s="20" t="s">
        <v>250</v>
      </c>
      <c r="BM396" s="218" t="s">
        <v>597</v>
      </c>
    </row>
    <row r="397" s="2" customFormat="1">
      <c r="A397" s="41"/>
      <c r="B397" s="42"/>
      <c r="C397" s="43"/>
      <c r="D397" s="220" t="s">
        <v>140</v>
      </c>
      <c r="E397" s="43"/>
      <c r="F397" s="221" t="s">
        <v>596</v>
      </c>
      <c r="G397" s="43"/>
      <c r="H397" s="43"/>
      <c r="I397" s="222"/>
      <c r="J397" s="43"/>
      <c r="K397" s="43"/>
      <c r="L397" s="47"/>
      <c r="M397" s="223"/>
      <c r="N397" s="224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140</v>
      </c>
      <c r="AU397" s="20" t="s">
        <v>81</v>
      </c>
    </row>
    <row r="398" s="2" customFormat="1" ht="16.5" customHeight="1">
      <c r="A398" s="41"/>
      <c r="B398" s="42"/>
      <c r="C398" s="270" t="s">
        <v>598</v>
      </c>
      <c r="D398" s="270" t="s">
        <v>465</v>
      </c>
      <c r="E398" s="271" t="s">
        <v>599</v>
      </c>
      <c r="F398" s="272" t="s">
        <v>600</v>
      </c>
      <c r="G398" s="273" t="s">
        <v>218</v>
      </c>
      <c r="H398" s="274">
        <v>2</v>
      </c>
      <c r="I398" s="275"/>
      <c r="J398" s="276">
        <f>ROUND(I398*H398,2)</f>
        <v>0</v>
      </c>
      <c r="K398" s="272" t="s">
        <v>19</v>
      </c>
      <c r="L398" s="277"/>
      <c r="M398" s="278" t="s">
        <v>19</v>
      </c>
      <c r="N398" s="279" t="s">
        <v>43</v>
      </c>
      <c r="O398" s="87"/>
      <c r="P398" s="216">
        <f>O398*H398</f>
        <v>0</v>
      </c>
      <c r="Q398" s="216">
        <v>0</v>
      </c>
      <c r="R398" s="216">
        <f>Q398*H398</f>
        <v>0</v>
      </c>
      <c r="S398" s="216">
        <v>0</v>
      </c>
      <c r="T398" s="21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8" t="s">
        <v>365</v>
      </c>
      <c r="AT398" s="218" t="s">
        <v>465</v>
      </c>
      <c r="AU398" s="218" t="s">
        <v>81</v>
      </c>
      <c r="AY398" s="20" t="s">
        <v>131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20" t="s">
        <v>77</v>
      </c>
      <c r="BK398" s="219">
        <f>ROUND(I398*H398,2)</f>
        <v>0</v>
      </c>
      <c r="BL398" s="20" t="s">
        <v>250</v>
      </c>
      <c r="BM398" s="218" t="s">
        <v>601</v>
      </c>
    </row>
    <row r="399" s="2" customFormat="1">
      <c r="A399" s="41"/>
      <c r="B399" s="42"/>
      <c r="C399" s="43"/>
      <c r="D399" s="220" t="s">
        <v>140</v>
      </c>
      <c r="E399" s="43"/>
      <c r="F399" s="221" t="s">
        <v>600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140</v>
      </c>
      <c r="AU399" s="20" t="s">
        <v>81</v>
      </c>
    </row>
    <row r="400" s="2" customFormat="1" ht="16.5" customHeight="1">
      <c r="A400" s="41"/>
      <c r="B400" s="42"/>
      <c r="C400" s="270" t="s">
        <v>602</v>
      </c>
      <c r="D400" s="270" t="s">
        <v>465</v>
      </c>
      <c r="E400" s="271" t="s">
        <v>603</v>
      </c>
      <c r="F400" s="272" t="s">
        <v>604</v>
      </c>
      <c r="G400" s="273" t="s">
        <v>218</v>
      </c>
      <c r="H400" s="274">
        <v>1</v>
      </c>
      <c r="I400" s="275"/>
      <c r="J400" s="276">
        <f>ROUND(I400*H400,2)</f>
        <v>0</v>
      </c>
      <c r="K400" s="272" t="s">
        <v>19</v>
      </c>
      <c r="L400" s="277"/>
      <c r="M400" s="278" t="s">
        <v>19</v>
      </c>
      <c r="N400" s="279" t="s">
        <v>43</v>
      </c>
      <c r="O400" s="87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365</v>
      </c>
      <c r="AT400" s="218" t="s">
        <v>465</v>
      </c>
      <c r="AU400" s="218" t="s">
        <v>81</v>
      </c>
      <c r="AY400" s="20" t="s">
        <v>131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77</v>
      </c>
      <c r="BK400" s="219">
        <f>ROUND(I400*H400,2)</f>
        <v>0</v>
      </c>
      <c r="BL400" s="20" t="s">
        <v>250</v>
      </c>
      <c r="BM400" s="218" t="s">
        <v>605</v>
      </c>
    </row>
    <row r="401" s="2" customFormat="1">
      <c r="A401" s="41"/>
      <c r="B401" s="42"/>
      <c r="C401" s="43"/>
      <c r="D401" s="220" t="s">
        <v>140</v>
      </c>
      <c r="E401" s="43"/>
      <c r="F401" s="221" t="s">
        <v>604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140</v>
      </c>
      <c r="AU401" s="20" t="s">
        <v>81</v>
      </c>
    </row>
    <row r="402" s="2" customFormat="1" ht="16.5" customHeight="1">
      <c r="A402" s="41"/>
      <c r="B402" s="42"/>
      <c r="C402" s="207" t="s">
        <v>606</v>
      </c>
      <c r="D402" s="207" t="s">
        <v>133</v>
      </c>
      <c r="E402" s="208" t="s">
        <v>607</v>
      </c>
      <c r="F402" s="209" t="s">
        <v>608</v>
      </c>
      <c r="G402" s="210" t="s">
        <v>218</v>
      </c>
      <c r="H402" s="211">
        <v>1</v>
      </c>
      <c r="I402" s="212"/>
      <c r="J402" s="213">
        <f>ROUND(I402*H402,2)</f>
        <v>0</v>
      </c>
      <c r="K402" s="209" t="s">
        <v>137</v>
      </c>
      <c r="L402" s="47"/>
      <c r="M402" s="214" t="s">
        <v>19</v>
      </c>
      <c r="N402" s="215" t="s">
        <v>43</v>
      </c>
      <c r="O402" s="87"/>
      <c r="P402" s="216">
        <f>O402*H402</f>
        <v>0</v>
      </c>
      <c r="Q402" s="216">
        <v>0.12314</v>
      </c>
      <c r="R402" s="216">
        <f>Q402*H402</f>
        <v>0.12314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250</v>
      </c>
      <c r="AT402" s="218" t="s">
        <v>133</v>
      </c>
      <c r="AU402" s="218" t="s">
        <v>81</v>
      </c>
      <c r="AY402" s="20" t="s">
        <v>131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77</v>
      </c>
      <c r="BK402" s="219">
        <f>ROUND(I402*H402,2)</f>
        <v>0</v>
      </c>
      <c r="BL402" s="20" t="s">
        <v>250</v>
      </c>
      <c r="BM402" s="218" t="s">
        <v>609</v>
      </c>
    </row>
    <row r="403" s="2" customFormat="1">
      <c r="A403" s="41"/>
      <c r="B403" s="42"/>
      <c r="C403" s="43"/>
      <c r="D403" s="220" t="s">
        <v>140</v>
      </c>
      <c r="E403" s="43"/>
      <c r="F403" s="221" t="s">
        <v>610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140</v>
      </c>
      <c r="AU403" s="20" t="s">
        <v>81</v>
      </c>
    </row>
    <row r="404" s="2" customFormat="1">
      <c r="A404" s="41"/>
      <c r="B404" s="42"/>
      <c r="C404" s="43"/>
      <c r="D404" s="225" t="s">
        <v>142</v>
      </c>
      <c r="E404" s="43"/>
      <c r="F404" s="226" t="s">
        <v>611</v>
      </c>
      <c r="G404" s="43"/>
      <c r="H404" s="43"/>
      <c r="I404" s="222"/>
      <c r="J404" s="43"/>
      <c r="K404" s="43"/>
      <c r="L404" s="47"/>
      <c r="M404" s="223"/>
      <c r="N404" s="22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142</v>
      </c>
      <c r="AU404" s="20" t="s">
        <v>81</v>
      </c>
    </row>
    <row r="405" s="2" customFormat="1" ht="33" customHeight="1">
      <c r="A405" s="41"/>
      <c r="B405" s="42"/>
      <c r="C405" s="207" t="s">
        <v>612</v>
      </c>
      <c r="D405" s="207" t="s">
        <v>133</v>
      </c>
      <c r="E405" s="208" t="s">
        <v>613</v>
      </c>
      <c r="F405" s="209" t="s">
        <v>614</v>
      </c>
      <c r="G405" s="210" t="s">
        <v>522</v>
      </c>
      <c r="H405" s="211">
        <v>2</v>
      </c>
      <c r="I405" s="212"/>
      <c r="J405" s="213">
        <f>ROUND(I405*H405,2)</f>
        <v>0</v>
      </c>
      <c r="K405" s="209" t="s">
        <v>137</v>
      </c>
      <c r="L405" s="47"/>
      <c r="M405" s="214" t="s">
        <v>19</v>
      </c>
      <c r="N405" s="215" t="s">
        <v>43</v>
      </c>
      <c r="O405" s="87"/>
      <c r="P405" s="216">
        <f>O405*H405</f>
        <v>0</v>
      </c>
      <c r="Q405" s="216">
        <v>0.15368000000000001</v>
      </c>
      <c r="R405" s="216">
        <f>Q405*H405</f>
        <v>0.30736000000000002</v>
      </c>
      <c r="S405" s="216">
        <v>0</v>
      </c>
      <c r="T405" s="217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8" t="s">
        <v>250</v>
      </c>
      <c r="AT405" s="218" t="s">
        <v>133</v>
      </c>
      <c r="AU405" s="218" t="s">
        <v>81</v>
      </c>
      <c r="AY405" s="20" t="s">
        <v>131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20" t="s">
        <v>77</v>
      </c>
      <c r="BK405" s="219">
        <f>ROUND(I405*H405,2)</f>
        <v>0</v>
      </c>
      <c r="BL405" s="20" t="s">
        <v>250</v>
      </c>
      <c r="BM405" s="218" t="s">
        <v>615</v>
      </c>
    </row>
    <row r="406" s="2" customFormat="1">
      <c r="A406" s="41"/>
      <c r="B406" s="42"/>
      <c r="C406" s="43"/>
      <c r="D406" s="220" t="s">
        <v>140</v>
      </c>
      <c r="E406" s="43"/>
      <c r="F406" s="221" t="s">
        <v>616</v>
      </c>
      <c r="G406" s="43"/>
      <c r="H406" s="43"/>
      <c r="I406" s="222"/>
      <c r="J406" s="43"/>
      <c r="K406" s="43"/>
      <c r="L406" s="47"/>
      <c r="M406" s="223"/>
      <c r="N406" s="224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140</v>
      </c>
      <c r="AU406" s="20" t="s">
        <v>81</v>
      </c>
    </row>
    <row r="407" s="2" customFormat="1">
      <c r="A407" s="41"/>
      <c r="B407" s="42"/>
      <c r="C407" s="43"/>
      <c r="D407" s="225" t="s">
        <v>142</v>
      </c>
      <c r="E407" s="43"/>
      <c r="F407" s="226" t="s">
        <v>617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142</v>
      </c>
      <c r="AU407" s="20" t="s">
        <v>81</v>
      </c>
    </row>
    <row r="408" s="14" customFormat="1">
      <c r="A408" s="14"/>
      <c r="B408" s="238"/>
      <c r="C408" s="239"/>
      <c r="D408" s="220" t="s">
        <v>144</v>
      </c>
      <c r="E408" s="240" t="s">
        <v>19</v>
      </c>
      <c r="F408" s="241" t="s">
        <v>618</v>
      </c>
      <c r="G408" s="239"/>
      <c r="H408" s="240" t="s">
        <v>19</v>
      </c>
      <c r="I408" s="242"/>
      <c r="J408" s="239"/>
      <c r="K408" s="239"/>
      <c r="L408" s="243"/>
      <c r="M408" s="244"/>
      <c r="N408" s="245"/>
      <c r="O408" s="245"/>
      <c r="P408" s="245"/>
      <c r="Q408" s="245"/>
      <c r="R408" s="245"/>
      <c r="S408" s="245"/>
      <c r="T408" s="24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7" t="s">
        <v>144</v>
      </c>
      <c r="AU408" s="247" t="s">
        <v>81</v>
      </c>
      <c r="AV408" s="14" t="s">
        <v>77</v>
      </c>
      <c r="AW408" s="14" t="s">
        <v>33</v>
      </c>
      <c r="AX408" s="14" t="s">
        <v>72</v>
      </c>
      <c r="AY408" s="247" t="s">
        <v>131</v>
      </c>
    </row>
    <row r="409" s="13" customFormat="1">
      <c r="A409" s="13"/>
      <c r="B409" s="227"/>
      <c r="C409" s="228"/>
      <c r="D409" s="220" t="s">
        <v>144</v>
      </c>
      <c r="E409" s="229" t="s">
        <v>19</v>
      </c>
      <c r="F409" s="230" t="s">
        <v>81</v>
      </c>
      <c r="G409" s="228"/>
      <c r="H409" s="231">
        <v>2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144</v>
      </c>
      <c r="AU409" s="237" t="s">
        <v>81</v>
      </c>
      <c r="AV409" s="13" t="s">
        <v>81</v>
      </c>
      <c r="AW409" s="13" t="s">
        <v>33</v>
      </c>
      <c r="AX409" s="13" t="s">
        <v>77</v>
      </c>
      <c r="AY409" s="237" t="s">
        <v>131</v>
      </c>
    </row>
    <row r="410" s="2" customFormat="1" ht="37.8" customHeight="1">
      <c r="A410" s="41"/>
      <c r="B410" s="42"/>
      <c r="C410" s="207" t="s">
        <v>619</v>
      </c>
      <c r="D410" s="207" t="s">
        <v>133</v>
      </c>
      <c r="E410" s="208" t="s">
        <v>620</v>
      </c>
      <c r="F410" s="209" t="s">
        <v>621</v>
      </c>
      <c r="G410" s="210" t="s">
        <v>522</v>
      </c>
      <c r="H410" s="211">
        <v>1</v>
      </c>
      <c r="I410" s="212"/>
      <c r="J410" s="213">
        <f>ROUND(I410*H410,2)</f>
        <v>0</v>
      </c>
      <c r="K410" s="209" t="s">
        <v>137</v>
      </c>
      <c r="L410" s="47"/>
      <c r="M410" s="214" t="s">
        <v>19</v>
      </c>
      <c r="N410" s="215" t="s">
        <v>43</v>
      </c>
      <c r="O410" s="87"/>
      <c r="P410" s="216">
        <f>O410*H410</f>
        <v>0</v>
      </c>
      <c r="Q410" s="216">
        <v>0.02307</v>
      </c>
      <c r="R410" s="216">
        <f>Q410*H410</f>
        <v>0.02307</v>
      </c>
      <c r="S410" s="216">
        <v>0</v>
      </c>
      <c r="T410" s="21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250</v>
      </c>
      <c r="AT410" s="218" t="s">
        <v>133</v>
      </c>
      <c r="AU410" s="218" t="s">
        <v>81</v>
      </c>
      <c r="AY410" s="20" t="s">
        <v>131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77</v>
      </c>
      <c r="BK410" s="219">
        <f>ROUND(I410*H410,2)</f>
        <v>0</v>
      </c>
      <c r="BL410" s="20" t="s">
        <v>250</v>
      </c>
      <c r="BM410" s="218" t="s">
        <v>622</v>
      </c>
    </row>
    <row r="411" s="2" customFormat="1">
      <c r="A411" s="41"/>
      <c r="B411" s="42"/>
      <c r="C411" s="43"/>
      <c r="D411" s="220" t="s">
        <v>140</v>
      </c>
      <c r="E411" s="43"/>
      <c r="F411" s="221" t="s">
        <v>623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140</v>
      </c>
      <c r="AU411" s="20" t="s">
        <v>81</v>
      </c>
    </row>
    <row r="412" s="2" customFormat="1">
      <c r="A412" s="41"/>
      <c r="B412" s="42"/>
      <c r="C412" s="43"/>
      <c r="D412" s="225" t="s">
        <v>142</v>
      </c>
      <c r="E412" s="43"/>
      <c r="F412" s="226" t="s">
        <v>624</v>
      </c>
      <c r="G412" s="43"/>
      <c r="H412" s="43"/>
      <c r="I412" s="222"/>
      <c r="J412" s="43"/>
      <c r="K412" s="43"/>
      <c r="L412" s="47"/>
      <c r="M412" s="223"/>
      <c r="N412" s="22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142</v>
      </c>
      <c r="AU412" s="20" t="s">
        <v>81</v>
      </c>
    </row>
    <row r="413" s="2" customFormat="1" ht="24.15" customHeight="1">
      <c r="A413" s="41"/>
      <c r="B413" s="42"/>
      <c r="C413" s="207" t="s">
        <v>625</v>
      </c>
      <c r="D413" s="207" t="s">
        <v>133</v>
      </c>
      <c r="E413" s="208" t="s">
        <v>626</v>
      </c>
      <c r="F413" s="209" t="s">
        <v>627</v>
      </c>
      <c r="G413" s="210" t="s">
        <v>522</v>
      </c>
      <c r="H413" s="211">
        <v>1</v>
      </c>
      <c r="I413" s="212"/>
      <c r="J413" s="213">
        <f>ROUND(I413*H413,2)</f>
        <v>0</v>
      </c>
      <c r="K413" s="209" t="s">
        <v>137</v>
      </c>
      <c r="L413" s="47"/>
      <c r="M413" s="214" t="s">
        <v>19</v>
      </c>
      <c r="N413" s="215" t="s">
        <v>43</v>
      </c>
      <c r="O413" s="87"/>
      <c r="P413" s="216">
        <f>O413*H413</f>
        <v>0</v>
      </c>
      <c r="Q413" s="216">
        <v>0.00147</v>
      </c>
      <c r="R413" s="216">
        <f>Q413*H413</f>
        <v>0.00147</v>
      </c>
      <c r="S413" s="216">
        <v>0</v>
      </c>
      <c r="T413" s="21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8" t="s">
        <v>250</v>
      </c>
      <c r="AT413" s="218" t="s">
        <v>133</v>
      </c>
      <c r="AU413" s="218" t="s">
        <v>81</v>
      </c>
      <c r="AY413" s="20" t="s">
        <v>131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20" t="s">
        <v>77</v>
      </c>
      <c r="BK413" s="219">
        <f>ROUND(I413*H413,2)</f>
        <v>0</v>
      </c>
      <c r="BL413" s="20" t="s">
        <v>250</v>
      </c>
      <c r="BM413" s="218" t="s">
        <v>628</v>
      </c>
    </row>
    <row r="414" s="2" customFormat="1">
      <c r="A414" s="41"/>
      <c r="B414" s="42"/>
      <c r="C414" s="43"/>
      <c r="D414" s="220" t="s">
        <v>140</v>
      </c>
      <c r="E414" s="43"/>
      <c r="F414" s="221" t="s">
        <v>629</v>
      </c>
      <c r="G414" s="43"/>
      <c r="H414" s="43"/>
      <c r="I414" s="222"/>
      <c r="J414" s="43"/>
      <c r="K414" s="43"/>
      <c r="L414" s="47"/>
      <c r="M414" s="223"/>
      <c r="N414" s="22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140</v>
      </c>
      <c r="AU414" s="20" t="s">
        <v>81</v>
      </c>
    </row>
    <row r="415" s="2" customFormat="1">
      <c r="A415" s="41"/>
      <c r="B415" s="42"/>
      <c r="C415" s="43"/>
      <c r="D415" s="225" t="s">
        <v>142</v>
      </c>
      <c r="E415" s="43"/>
      <c r="F415" s="226" t="s">
        <v>630</v>
      </c>
      <c r="G415" s="43"/>
      <c r="H415" s="43"/>
      <c r="I415" s="222"/>
      <c r="J415" s="43"/>
      <c r="K415" s="43"/>
      <c r="L415" s="47"/>
      <c r="M415" s="223"/>
      <c r="N415" s="224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142</v>
      </c>
      <c r="AU415" s="20" t="s">
        <v>81</v>
      </c>
    </row>
    <row r="416" s="2" customFormat="1" ht="24.15" customHeight="1">
      <c r="A416" s="41"/>
      <c r="B416" s="42"/>
      <c r="C416" s="207" t="s">
        <v>631</v>
      </c>
      <c r="D416" s="207" t="s">
        <v>133</v>
      </c>
      <c r="E416" s="208" t="s">
        <v>632</v>
      </c>
      <c r="F416" s="209" t="s">
        <v>633</v>
      </c>
      <c r="G416" s="210" t="s">
        <v>218</v>
      </c>
      <c r="H416" s="211">
        <v>1</v>
      </c>
      <c r="I416" s="212"/>
      <c r="J416" s="213">
        <f>ROUND(I416*H416,2)</f>
        <v>0</v>
      </c>
      <c r="K416" s="209" t="s">
        <v>137</v>
      </c>
      <c r="L416" s="47"/>
      <c r="M416" s="214" t="s">
        <v>19</v>
      </c>
      <c r="N416" s="215" t="s">
        <v>43</v>
      </c>
      <c r="O416" s="87"/>
      <c r="P416" s="216">
        <f>O416*H416</f>
        <v>0</v>
      </c>
      <c r="Q416" s="216">
        <v>0.00067000000000000002</v>
      </c>
      <c r="R416" s="216">
        <f>Q416*H416</f>
        <v>0.00067000000000000002</v>
      </c>
      <c r="S416" s="216">
        <v>0</v>
      </c>
      <c r="T416" s="217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8" t="s">
        <v>250</v>
      </c>
      <c r="AT416" s="218" t="s">
        <v>133</v>
      </c>
      <c r="AU416" s="218" t="s">
        <v>81</v>
      </c>
      <c r="AY416" s="20" t="s">
        <v>131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20" t="s">
        <v>77</v>
      </c>
      <c r="BK416" s="219">
        <f>ROUND(I416*H416,2)</f>
        <v>0</v>
      </c>
      <c r="BL416" s="20" t="s">
        <v>250</v>
      </c>
      <c r="BM416" s="218" t="s">
        <v>634</v>
      </c>
    </row>
    <row r="417" s="2" customFormat="1">
      <c r="A417" s="41"/>
      <c r="B417" s="42"/>
      <c r="C417" s="43"/>
      <c r="D417" s="220" t="s">
        <v>140</v>
      </c>
      <c r="E417" s="43"/>
      <c r="F417" s="221" t="s">
        <v>635</v>
      </c>
      <c r="G417" s="43"/>
      <c r="H417" s="43"/>
      <c r="I417" s="222"/>
      <c r="J417" s="43"/>
      <c r="K417" s="43"/>
      <c r="L417" s="47"/>
      <c r="M417" s="223"/>
      <c r="N417" s="22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140</v>
      </c>
      <c r="AU417" s="20" t="s">
        <v>81</v>
      </c>
    </row>
    <row r="418" s="2" customFormat="1">
      <c r="A418" s="41"/>
      <c r="B418" s="42"/>
      <c r="C418" s="43"/>
      <c r="D418" s="225" t="s">
        <v>142</v>
      </c>
      <c r="E418" s="43"/>
      <c r="F418" s="226" t="s">
        <v>636</v>
      </c>
      <c r="G418" s="43"/>
      <c r="H418" s="43"/>
      <c r="I418" s="222"/>
      <c r="J418" s="43"/>
      <c r="K418" s="43"/>
      <c r="L418" s="47"/>
      <c r="M418" s="223"/>
      <c r="N418" s="22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142</v>
      </c>
      <c r="AU418" s="20" t="s">
        <v>81</v>
      </c>
    </row>
    <row r="419" s="2" customFormat="1" ht="33" customHeight="1">
      <c r="A419" s="41"/>
      <c r="B419" s="42"/>
      <c r="C419" s="207" t="s">
        <v>637</v>
      </c>
      <c r="D419" s="207" t="s">
        <v>133</v>
      </c>
      <c r="E419" s="208" t="s">
        <v>638</v>
      </c>
      <c r="F419" s="209" t="s">
        <v>639</v>
      </c>
      <c r="G419" s="210" t="s">
        <v>522</v>
      </c>
      <c r="H419" s="211">
        <v>2</v>
      </c>
      <c r="I419" s="212"/>
      <c r="J419" s="213">
        <f>ROUND(I419*H419,2)</f>
        <v>0</v>
      </c>
      <c r="K419" s="209" t="s">
        <v>137</v>
      </c>
      <c r="L419" s="47"/>
      <c r="M419" s="214" t="s">
        <v>19</v>
      </c>
      <c r="N419" s="215" t="s">
        <v>43</v>
      </c>
      <c r="O419" s="87"/>
      <c r="P419" s="216">
        <f>O419*H419</f>
        <v>0</v>
      </c>
      <c r="Q419" s="216">
        <v>0.0032799999999999999</v>
      </c>
      <c r="R419" s="216">
        <f>Q419*H419</f>
        <v>0.0065599999999999999</v>
      </c>
      <c r="S419" s="216">
        <v>0</v>
      </c>
      <c r="T419" s="217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8" t="s">
        <v>250</v>
      </c>
      <c r="AT419" s="218" t="s">
        <v>133</v>
      </c>
      <c r="AU419" s="218" t="s">
        <v>81</v>
      </c>
      <c r="AY419" s="20" t="s">
        <v>131</v>
      </c>
      <c r="BE419" s="219">
        <f>IF(N419="základní",J419,0)</f>
        <v>0</v>
      </c>
      <c r="BF419" s="219">
        <f>IF(N419="snížená",J419,0)</f>
        <v>0</v>
      </c>
      <c r="BG419" s="219">
        <f>IF(N419="zákl. přenesená",J419,0)</f>
        <v>0</v>
      </c>
      <c r="BH419" s="219">
        <f>IF(N419="sníž. přenesená",J419,0)</f>
        <v>0</v>
      </c>
      <c r="BI419" s="219">
        <f>IF(N419="nulová",J419,0)</f>
        <v>0</v>
      </c>
      <c r="BJ419" s="20" t="s">
        <v>77</v>
      </c>
      <c r="BK419" s="219">
        <f>ROUND(I419*H419,2)</f>
        <v>0</v>
      </c>
      <c r="BL419" s="20" t="s">
        <v>250</v>
      </c>
      <c r="BM419" s="218" t="s">
        <v>640</v>
      </c>
    </row>
    <row r="420" s="2" customFormat="1">
      <c r="A420" s="41"/>
      <c r="B420" s="42"/>
      <c r="C420" s="43"/>
      <c r="D420" s="220" t="s">
        <v>140</v>
      </c>
      <c r="E420" s="43"/>
      <c r="F420" s="221" t="s">
        <v>641</v>
      </c>
      <c r="G420" s="43"/>
      <c r="H420" s="43"/>
      <c r="I420" s="222"/>
      <c r="J420" s="43"/>
      <c r="K420" s="43"/>
      <c r="L420" s="47"/>
      <c r="M420" s="223"/>
      <c r="N420" s="224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140</v>
      </c>
      <c r="AU420" s="20" t="s">
        <v>81</v>
      </c>
    </row>
    <row r="421" s="2" customFormat="1">
      <c r="A421" s="41"/>
      <c r="B421" s="42"/>
      <c r="C421" s="43"/>
      <c r="D421" s="225" t="s">
        <v>142</v>
      </c>
      <c r="E421" s="43"/>
      <c r="F421" s="226" t="s">
        <v>642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142</v>
      </c>
      <c r="AU421" s="20" t="s">
        <v>81</v>
      </c>
    </row>
    <row r="422" s="2" customFormat="1" ht="33" customHeight="1">
      <c r="A422" s="41"/>
      <c r="B422" s="42"/>
      <c r="C422" s="207" t="s">
        <v>643</v>
      </c>
      <c r="D422" s="207" t="s">
        <v>133</v>
      </c>
      <c r="E422" s="208" t="s">
        <v>644</v>
      </c>
      <c r="F422" s="209" t="s">
        <v>645</v>
      </c>
      <c r="G422" s="210" t="s">
        <v>522</v>
      </c>
      <c r="H422" s="211">
        <v>2</v>
      </c>
      <c r="I422" s="212"/>
      <c r="J422" s="213">
        <f>ROUND(I422*H422,2)</f>
        <v>0</v>
      </c>
      <c r="K422" s="209" t="s">
        <v>137</v>
      </c>
      <c r="L422" s="47"/>
      <c r="M422" s="214" t="s">
        <v>19</v>
      </c>
      <c r="N422" s="215" t="s">
        <v>43</v>
      </c>
      <c r="O422" s="87"/>
      <c r="P422" s="216">
        <f>O422*H422</f>
        <v>0</v>
      </c>
      <c r="Q422" s="216">
        <v>0.0032799999999999999</v>
      </c>
      <c r="R422" s="216">
        <f>Q422*H422</f>
        <v>0.0065599999999999999</v>
      </c>
      <c r="S422" s="216">
        <v>0</v>
      </c>
      <c r="T422" s="21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8" t="s">
        <v>250</v>
      </c>
      <c r="AT422" s="218" t="s">
        <v>133</v>
      </c>
      <c r="AU422" s="218" t="s">
        <v>81</v>
      </c>
      <c r="AY422" s="20" t="s">
        <v>131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20" t="s">
        <v>77</v>
      </c>
      <c r="BK422" s="219">
        <f>ROUND(I422*H422,2)</f>
        <v>0</v>
      </c>
      <c r="BL422" s="20" t="s">
        <v>250</v>
      </c>
      <c r="BM422" s="218" t="s">
        <v>646</v>
      </c>
    </row>
    <row r="423" s="2" customFormat="1">
      <c r="A423" s="41"/>
      <c r="B423" s="42"/>
      <c r="C423" s="43"/>
      <c r="D423" s="220" t="s">
        <v>140</v>
      </c>
      <c r="E423" s="43"/>
      <c r="F423" s="221" t="s">
        <v>647</v>
      </c>
      <c r="G423" s="43"/>
      <c r="H423" s="43"/>
      <c r="I423" s="222"/>
      <c r="J423" s="43"/>
      <c r="K423" s="43"/>
      <c r="L423" s="47"/>
      <c r="M423" s="223"/>
      <c r="N423" s="22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140</v>
      </c>
      <c r="AU423" s="20" t="s">
        <v>81</v>
      </c>
    </row>
    <row r="424" s="2" customFormat="1">
      <c r="A424" s="41"/>
      <c r="B424" s="42"/>
      <c r="C424" s="43"/>
      <c r="D424" s="225" t="s">
        <v>142</v>
      </c>
      <c r="E424" s="43"/>
      <c r="F424" s="226" t="s">
        <v>648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142</v>
      </c>
      <c r="AU424" s="20" t="s">
        <v>81</v>
      </c>
    </row>
    <row r="425" s="2" customFormat="1" ht="24.15" customHeight="1">
      <c r="A425" s="41"/>
      <c r="B425" s="42"/>
      <c r="C425" s="207" t="s">
        <v>649</v>
      </c>
      <c r="D425" s="207" t="s">
        <v>133</v>
      </c>
      <c r="E425" s="208" t="s">
        <v>650</v>
      </c>
      <c r="F425" s="209" t="s">
        <v>651</v>
      </c>
      <c r="G425" s="210" t="s">
        <v>485</v>
      </c>
      <c r="H425" s="280"/>
      <c r="I425" s="212"/>
      <c r="J425" s="213">
        <f>ROUND(I425*H425,2)</f>
        <v>0</v>
      </c>
      <c r="K425" s="209" t="s">
        <v>137</v>
      </c>
      <c r="L425" s="47"/>
      <c r="M425" s="214" t="s">
        <v>19</v>
      </c>
      <c r="N425" s="215" t="s">
        <v>43</v>
      </c>
      <c r="O425" s="87"/>
      <c r="P425" s="216">
        <f>O425*H425</f>
        <v>0</v>
      </c>
      <c r="Q425" s="216">
        <v>0</v>
      </c>
      <c r="R425" s="216">
        <f>Q425*H425</f>
        <v>0</v>
      </c>
      <c r="S425" s="216">
        <v>0</v>
      </c>
      <c r="T425" s="217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8" t="s">
        <v>250</v>
      </c>
      <c r="AT425" s="218" t="s">
        <v>133</v>
      </c>
      <c r="AU425" s="218" t="s">
        <v>81</v>
      </c>
      <c r="AY425" s="20" t="s">
        <v>131</v>
      </c>
      <c r="BE425" s="219">
        <f>IF(N425="základní",J425,0)</f>
        <v>0</v>
      </c>
      <c r="BF425" s="219">
        <f>IF(N425="snížená",J425,0)</f>
        <v>0</v>
      </c>
      <c r="BG425" s="219">
        <f>IF(N425="zákl. přenesená",J425,0)</f>
        <v>0</v>
      </c>
      <c r="BH425" s="219">
        <f>IF(N425="sníž. přenesená",J425,0)</f>
        <v>0</v>
      </c>
      <c r="BI425" s="219">
        <f>IF(N425="nulová",J425,0)</f>
        <v>0</v>
      </c>
      <c r="BJ425" s="20" t="s">
        <v>77</v>
      </c>
      <c r="BK425" s="219">
        <f>ROUND(I425*H425,2)</f>
        <v>0</v>
      </c>
      <c r="BL425" s="20" t="s">
        <v>250</v>
      </c>
      <c r="BM425" s="218" t="s">
        <v>652</v>
      </c>
    </row>
    <row r="426" s="2" customFormat="1">
      <c r="A426" s="41"/>
      <c r="B426" s="42"/>
      <c r="C426" s="43"/>
      <c r="D426" s="220" t="s">
        <v>140</v>
      </c>
      <c r="E426" s="43"/>
      <c r="F426" s="221" t="s">
        <v>653</v>
      </c>
      <c r="G426" s="43"/>
      <c r="H426" s="43"/>
      <c r="I426" s="222"/>
      <c r="J426" s="43"/>
      <c r="K426" s="43"/>
      <c r="L426" s="47"/>
      <c r="M426" s="223"/>
      <c r="N426" s="224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140</v>
      </c>
      <c r="AU426" s="20" t="s">
        <v>81</v>
      </c>
    </row>
    <row r="427" s="2" customFormat="1">
      <c r="A427" s="41"/>
      <c r="B427" s="42"/>
      <c r="C427" s="43"/>
      <c r="D427" s="225" t="s">
        <v>142</v>
      </c>
      <c r="E427" s="43"/>
      <c r="F427" s="226" t="s">
        <v>654</v>
      </c>
      <c r="G427" s="43"/>
      <c r="H427" s="43"/>
      <c r="I427" s="222"/>
      <c r="J427" s="43"/>
      <c r="K427" s="43"/>
      <c r="L427" s="47"/>
      <c r="M427" s="223"/>
      <c r="N427" s="22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142</v>
      </c>
      <c r="AU427" s="20" t="s">
        <v>81</v>
      </c>
    </row>
    <row r="428" s="2" customFormat="1" ht="16.5" customHeight="1">
      <c r="A428" s="41"/>
      <c r="B428" s="42"/>
      <c r="C428" s="207" t="s">
        <v>655</v>
      </c>
      <c r="D428" s="207" t="s">
        <v>133</v>
      </c>
      <c r="E428" s="208" t="s">
        <v>656</v>
      </c>
      <c r="F428" s="209" t="s">
        <v>657</v>
      </c>
      <c r="G428" s="210" t="s">
        <v>492</v>
      </c>
      <c r="H428" s="211">
        <v>1</v>
      </c>
      <c r="I428" s="212"/>
      <c r="J428" s="213">
        <f>ROUND(I428*H428,2)</f>
        <v>0</v>
      </c>
      <c r="K428" s="209" t="s">
        <v>19</v>
      </c>
      <c r="L428" s="47"/>
      <c r="M428" s="214" t="s">
        <v>19</v>
      </c>
      <c r="N428" s="215" t="s">
        <v>43</v>
      </c>
      <c r="O428" s="87"/>
      <c r="P428" s="216">
        <f>O428*H428</f>
        <v>0</v>
      </c>
      <c r="Q428" s="216">
        <v>0</v>
      </c>
      <c r="R428" s="216">
        <f>Q428*H428</f>
        <v>0</v>
      </c>
      <c r="S428" s="216">
        <v>0</v>
      </c>
      <c r="T428" s="217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8" t="s">
        <v>250</v>
      </c>
      <c r="AT428" s="218" t="s">
        <v>133</v>
      </c>
      <c r="AU428" s="218" t="s">
        <v>81</v>
      </c>
      <c r="AY428" s="20" t="s">
        <v>131</v>
      </c>
      <c r="BE428" s="219">
        <f>IF(N428="základní",J428,0)</f>
        <v>0</v>
      </c>
      <c r="BF428" s="219">
        <f>IF(N428="snížená",J428,0)</f>
        <v>0</v>
      </c>
      <c r="BG428" s="219">
        <f>IF(N428="zákl. přenesená",J428,0)</f>
        <v>0</v>
      </c>
      <c r="BH428" s="219">
        <f>IF(N428="sníž. přenesená",J428,0)</f>
        <v>0</v>
      </c>
      <c r="BI428" s="219">
        <f>IF(N428="nulová",J428,0)</f>
        <v>0</v>
      </c>
      <c r="BJ428" s="20" t="s">
        <v>77</v>
      </c>
      <c r="BK428" s="219">
        <f>ROUND(I428*H428,2)</f>
        <v>0</v>
      </c>
      <c r="BL428" s="20" t="s">
        <v>250</v>
      </c>
      <c r="BM428" s="218" t="s">
        <v>658</v>
      </c>
    </row>
    <row r="429" s="2" customFormat="1">
      <c r="A429" s="41"/>
      <c r="B429" s="42"/>
      <c r="C429" s="43"/>
      <c r="D429" s="220" t="s">
        <v>140</v>
      </c>
      <c r="E429" s="43"/>
      <c r="F429" s="221" t="s">
        <v>657</v>
      </c>
      <c r="G429" s="43"/>
      <c r="H429" s="43"/>
      <c r="I429" s="222"/>
      <c r="J429" s="43"/>
      <c r="K429" s="43"/>
      <c r="L429" s="47"/>
      <c r="M429" s="223"/>
      <c r="N429" s="22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140</v>
      </c>
      <c r="AU429" s="20" t="s">
        <v>81</v>
      </c>
    </row>
    <row r="430" s="2" customFormat="1" ht="21.75" customHeight="1">
      <c r="A430" s="41"/>
      <c r="B430" s="42"/>
      <c r="C430" s="207" t="s">
        <v>659</v>
      </c>
      <c r="D430" s="207" t="s">
        <v>133</v>
      </c>
      <c r="E430" s="208" t="s">
        <v>660</v>
      </c>
      <c r="F430" s="209" t="s">
        <v>661</v>
      </c>
      <c r="G430" s="210" t="s">
        <v>492</v>
      </c>
      <c r="H430" s="211">
        <v>3</v>
      </c>
      <c r="I430" s="212"/>
      <c r="J430" s="213">
        <f>ROUND(I430*H430,2)</f>
        <v>0</v>
      </c>
      <c r="K430" s="209" t="s">
        <v>19</v>
      </c>
      <c r="L430" s="47"/>
      <c r="M430" s="214" t="s">
        <v>19</v>
      </c>
      <c r="N430" s="215" t="s">
        <v>43</v>
      </c>
      <c r="O430" s="87"/>
      <c r="P430" s="216">
        <f>O430*H430</f>
        <v>0</v>
      </c>
      <c r="Q430" s="216">
        <v>0</v>
      </c>
      <c r="R430" s="216">
        <f>Q430*H430</f>
        <v>0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250</v>
      </c>
      <c r="AT430" s="218" t="s">
        <v>133</v>
      </c>
      <c r="AU430" s="218" t="s">
        <v>81</v>
      </c>
      <c r="AY430" s="20" t="s">
        <v>131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77</v>
      </c>
      <c r="BK430" s="219">
        <f>ROUND(I430*H430,2)</f>
        <v>0</v>
      </c>
      <c r="BL430" s="20" t="s">
        <v>250</v>
      </c>
      <c r="BM430" s="218" t="s">
        <v>662</v>
      </c>
    </row>
    <row r="431" s="2" customFormat="1">
      <c r="A431" s="41"/>
      <c r="B431" s="42"/>
      <c r="C431" s="43"/>
      <c r="D431" s="220" t="s">
        <v>140</v>
      </c>
      <c r="E431" s="43"/>
      <c r="F431" s="221" t="s">
        <v>663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140</v>
      </c>
      <c r="AU431" s="20" t="s">
        <v>81</v>
      </c>
    </row>
    <row r="432" s="12" customFormat="1" ht="22.8" customHeight="1">
      <c r="A432" s="12"/>
      <c r="B432" s="191"/>
      <c r="C432" s="192"/>
      <c r="D432" s="193" t="s">
        <v>71</v>
      </c>
      <c r="E432" s="205" t="s">
        <v>664</v>
      </c>
      <c r="F432" s="205" t="s">
        <v>665</v>
      </c>
      <c r="G432" s="192"/>
      <c r="H432" s="192"/>
      <c r="I432" s="195"/>
      <c r="J432" s="206">
        <f>BK432</f>
        <v>0</v>
      </c>
      <c r="K432" s="192"/>
      <c r="L432" s="197"/>
      <c r="M432" s="198"/>
      <c r="N432" s="199"/>
      <c r="O432" s="199"/>
      <c r="P432" s="200">
        <f>SUM(P433:P469)</f>
        <v>0</v>
      </c>
      <c r="Q432" s="199"/>
      <c r="R432" s="200">
        <f>SUM(R433:R469)</f>
        <v>0.99611200000000011</v>
      </c>
      <c r="S432" s="199"/>
      <c r="T432" s="201">
        <f>SUM(T433:T469)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2" t="s">
        <v>81</v>
      </c>
      <c r="AT432" s="203" t="s">
        <v>71</v>
      </c>
      <c r="AU432" s="203" t="s">
        <v>77</v>
      </c>
      <c r="AY432" s="202" t="s">
        <v>131</v>
      </c>
      <c r="BK432" s="204">
        <f>SUM(BK433:BK469)</f>
        <v>0</v>
      </c>
    </row>
    <row r="433" s="2" customFormat="1" ht="24.15" customHeight="1">
      <c r="A433" s="41"/>
      <c r="B433" s="42"/>
      <c r="C433" s="207" t="s">
        <v>666</v>
      </c>
      <c r="D433" s="207" t="s">
        <v>133</v>
      </c>
      <c r="E433" s="208" t="s">
        <v>667</v>
      </c>
      <c r="F433" s="209" t="s">
        <v>668</v>
      </c>
      <c r="G433" s="210" t="s">
        <v>345</v>
      </c>
      <c r="H433" s="211">
        <v>210.59999999999999</v>
      </c>
      <c r="I433" s="212"/>
      <c r="J433" s="213">
        <f>ROUND(I433*H433,2)</f>
        <v>0</v>
      </c>
      <c r="K433" s="209" t="s">
        <v>137</v>
      </c>
      <c r="L433" s="47"/>
      <c r="M433" s="214" t="s">
        <v>19</v>
      </c>
      <c r="N433" s="215" t="s">
        <v>43</v>
      </c>
      <c r="O433" s="87"/>
      <c r="P433" s="216">
        <f>O433*H433</f>
        <v>0</v>
      </c>
      <c r="Q433" s="216">
        <v>0.00046000000000000001</v>
      </c>
      <c r="R433" s="216">
        <f>Q433*H433</f>
        <v>0.096876000000000004</v>
      </c>
      <c r="S433" s="216">
        <v>0</v>
      </c>
      <c r="T433" s="217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8" t="s">
        <v>250</v>
      </c>
      <c r="AT433" s="218" t="s">
        <v>133</v>
      </c>
      <c r="AU433" s="218" t="s">
        <v>81</v>
      </c>
      <c r="AY433" s="20" t="s">
        <v>131</v>
      </c>
      <c r="BE433" s="219">
        <f>IF(N433="základní",J433,0)</f>
        <v>0</v>
      </c>
      <c r="BF433" s="219">
        <f>IF(N433="snížená",J433,0)</f>
        <v>0</v>
      </c>
      <c r="BG433" s="219">
        <f>IF(N433="zákl. přenesená",J433,0)</f>
        <v>0</v>
      </c>
      <c r="BH433" s="219">
        <f>IF(N433="sníž. přenesená",J433,0)</f>
        <v>0</v>
      </c>
      <c r="BI433" s="219">
        <f>IF(N433="nulová",J433,0)</f>
        <v>0</v>
      </c>
      <c r="BJ433" s="20" t="s">
        <v>77</v>
      </c>
      <c r="BK433" s="219">
        <f>ROUND(I433*H433,2)</f>
        <v>0</v>
      </c>
      <c r="BL433" s="20" t="s">
        <v>250</v>
      </c>
      <c r="BM433" s="218" t="s">
        <v>669</v>
      </c>
    </row>
    <row r="434" s="2" customFormat="1">
      <c r="A434" s="41"/>
      <c r="B434" s="42"/>
      <c r="C434" s="43"/>
      <c r="D434" s="220" t="s">
        <v>140</v>
      </c>
      <c r="E434" s="43"/>
      <c r="F434" s="221" t="s">
        <v>670</v>
      </c>
      <c r="G434" s="43"/>
      <c r="H434" s="43"/>
      <c r="I434" s="222"/>
      <c r="J434" s="43"/>
      <c r="K434" s="43"/>
      <c r="L434" s="47"/>
      <c r="M434" s="223"/>
      <c r="N434" s="224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140</v>
      </c>
      <c r="AU434" s="20" t="s">
        <v>81</v>
      </c>
    </row>
    <row r="435" s="2" customFormat="1">
      <c r="A435" s="41"/>
      <c r="B435" s="42"/>
      <c r="C435" s="43"/>
      <c r="D435" s="225" t="s">
        <v>142</v>
      </c>
      <c r="E435" s="43"/>
      <c r="F435" s="226" t="s">
        <v>671</v>
      </c>
      <c r="G435" s="43"/>
      <c r="H435" s="43"/>
      <c r="I435" s="222"/>
      <c r="J435" s="43"/>
      <c r="K435" s="43"/>
      <c r="L435" s="47"/>
      <c r="M435" s="223"/>
      <c r="N435" s="22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142</v>
      </c>
      <c r="AU435" s="20" t="s">
        <v>81</v>
      </c>
    </row>
    <row r="436" s="2" customFormat="1" ht="24.15" customHeight="1">
      <c r="A436" s="41"/>
      <c r="B436" s="42"/>
      <c r="C436" s="207" t="s">
        <v>672</v>
      </c>
      <c r="D436" s="207" t="s">
        <v>133</v>
      </c>
      <c r="E436" s="208" t="s">
        <v>673</v>
      </c>
      <c r="F436" s="209" t="s">
        <v>674</v>
      </c>
      <c r="G436" s="210" t="s">
        <v>345</v>
      </c>
      <c r="H436" s="211">
        <v>252.19999999999999</v>
      </c>
      <c r="I436" s="212"/>
      <c r="J436" s="213">
        <f>ROUND(I436*H436,2)</f>
        <v>0</v>
      </c>
      <c r="K436" s="209" t="s">
        <v>137</v>
      </c>
      <c r="L436" s="47"/>
      <c r="M436" s="214" t="s">
        <v>19</v>
      </c>
      <c r="N436" s="215" t="s">
        <v>43</v>
      </c>
      <c r="O436" s="87"/>
      <c r="P436" s="216">
        <f>O436*H436</f>
        <v>0</v>
      </c>
      <c r="Q436" s="216">
        <v>0.00056999999999999998</v>
      </c>
      <c r="R436" s="216">
        <f>Q436*H436</f>
        <v>0.14375399999999999</v>
      </c>
      <c r="S436" s="216">
        <v>0</v>
      </c>
      <c r="T436" s="217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8" t="s">
        <v>250</v>
      </c>
      <c r="AT436" s="218" t="s">
        <v>133</v>
      </c>
      <c r="AU436" s="218" t="s">
        <v>81</v>
      </c>
      <c r="AY436" s="20" t="s">
        <v>131</v>
      </c>
      <c r="BE436" s="219">
        <f>IF(N436="základní",J436,0)</f>
        <v>0</v>
      </c>
      <c r="BF436" s="219">
        <f>IF(N436="snížená",J436,0)</f>
        <v>0</v>
      </c>
      <c r="BG436" s="219">
        <f>IF(N436="zákl. přenesená",J436,0)</f>
        <v>0</v>
      </c>
      <c r="BH436" s="219">
        <f>IF(N436="sníž. přenesená",J436,0)</f>
        <v>0</v>
      </c>
      <c r="BI436" s="219">
        <f>IF(N436="nulová",J436,0)</f>
        <v>0</v>
      </c>
      <c r="BJ436" s="20" t="s">
        <v>77</v>
      </c>
      <c r="BK436" s="219">
        <f>ROUND(I436*H436,2)</f>
        <v>0</v>
      </c>
      <c r="BL436" s="20" t="s">
        <v>250</v>
      </c>
      <c r="BM436" s="218" t="s">
        <v>675</v>
      </c>
    </row>
    <row r="437" s="2" customFormat="1">
      <c r="A437" s="41"/>
      <c r="B437" s="42"/>
      <c r="C437" s="43"/>
      <c r="D437" s="220" t="s">
        <v>140</v>
      </c>
      <c r="E437" s="43"/>
      <c r="F437" s="221" t="s">
        <v>676</v>
      </c>
      <c r="G437" s="43"/>
      <c r="H437" s="43"/>
      <c r="I437" s="222"/>
      <c r="J437" s="43"/>
      <c r="K437" s="43"/>
      <c r="L437" s="47"/>
      <c r="M437" s="223"/>
      <c r="N437" s="224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140</v>
      </c>
      <c r="AU437" s="20" t="s">
        <v>81</v>
      </c>
    </row>
    <row r="438" s="2" customFormat="1">
      <c r="A438" s="41"/>
      <c r="B438" s="42"/>
      <c r="C438" s="43"/>
      <c r="D438" s="225" t="s">
        <v>142</v>
      </c>
      <c r="E438" s="43"/>
      <c r="F438" s="226" t="s">
        <v>677</v>
      </c>
      <c r="G438" s="43"/>
      <c r="H438" s="43"/>
      <c r="I438" s="222"/>
      <c r="J438" s="43"/>
      <c r="K438" s="43"/>
      <c r="L438" s="47"/>
      <c r="M438" s="223"/>
      <c r="N438" s="22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142</v>
      </c>
      <c r="AU438" s="20" t="s">
        <v>81</v>
      </c>
    </row>
    <row r="439" s="2" customFormat="1" ht="24.15" customHeight="1">
      <c r="A439" s="41"/>
      <c r="B439" s="42"/>
      <c r="C439" s="207" t="s">
        <v>678</v>
      </c>
      <c r="D439" s="207" t="s">
        <v>133</v>
      </c>
      <c r="E439" s="208" t="s">
        <v>679</v>
      </c>
      <c r="F439" s="209" t="s">
        <v>680</v>
      </c>
      <c r="G439" s="210" t="s">
        <v>345</v>
      </c>
      <c r="H439" s="211">
        <v>377</v>
      </c>
      <c r="I439" s="212"/>
      <c r="J439" s="213">
        <f>ROUND(I439*H439,2)</f>
        <v>0</v>
      </c>
      <c r="K439" s="209" t="s">
        <v>137</v>
      </c>
      <c r="L439" s="47"/>
      <c r="M439" s="214" t="s">
        <v>19</v>
      </c>
      <c r="N439" s="215" t="s">
        <v>43</v>
      </c>
      <c r="O439" s="87"/>
      <c r="P439" s="216">
        <f>O439*H439</f>
        <v>0</v>
      </c>
      <c r="Q439" s="216">
        <v>0.00072000000000000005</v>
      </c>
      <c r="R439" s="216">
        <f>Q439*H439</f>
        <v>0.27144000000000001</v>
      </c>
      <c r="S439" s="216">
        <v>0</v>
      </c>
      <c r="T439" s="217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8" t="s">
        <v>250</v>
      </c>
      <c r="AT439" s="218" t="s">
        <v>133</v>
      </c>
      <c r="AU439" s="218" t="s">
        <v>81</v>
      </c>
      <c r="AY439" s="20" t="s">
        <v>131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20" t="s">
        <v>77</v>
      </c>
      <c r="BK439" s="219">
        <f>ROUND(I439*H439,2)</f>
        <v>0</v>
      </c>
      <c r="BL439" s="20" t="s">
        <v>250</v>
      </c>
      <c r="BM439" s="218" t="s">
        <v>681</v>
      </c>
    </row>
    <row r="440" s="2" customFormat="1">
      <c r="A440" s="41"/>
      <c r="B440" s="42"/>
      <c r="C440" s="43"/>
      <c r="D440" s="220" t="s">
        <v>140</v>
      </c>
      <c r="E440" s="43"/>
      <c r="F440" s="221" t="s">
        <v>682</v>
      </c>
      <c r="G440" s="43"/>
      <c r="H440" s="43"/>
      <c r="I440" s="222"/>
      <c r="J440" s="43"/>
      <c r="K440" s="43"/>
      <c r="L440" s="47"/>
      <c r="M440" s="223"/>
      <c r="N440" s="224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140</v>
      </c>
      <c r="AU440" s="20" t="s">
        <v>81</v>
      </c>
    </row>
    <row r="441" s="2" customFormat="1">
      <c r="A441" s="41"/>
      <c r="B441" s="42"/>
      <c r="C441" s="43"/>
      <c r="D441" s="225" t="s">
        <v>142</v>
      </c>
      <c r="E441" s="43"/>
      <c r="F441" s="226" t="s">
        <v>683</v>
      </c>
      <c r="G441" s="43"/>
      <c r="H441" s="43"/>
      <c r="I441" s="222"/>
      <c r="J441" s="43"/>
      <c r="K441" s="43"/>
      <c r="L441" s="47"/>
      <c r="M441" s="223"/>
      <c r="N441" s="22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142</v>
      </c>
      <c r="AU441" s="20" t="s">
        <v>81</v>
      </c>
    </row>
    <row r="442" s="2" customFormat="1" ht="24.15" customHeight="1">
      <c r="A442" s="41"/>
      <c r="B442" s="42"/>
      <c r="C442" s="207" t="s">
        <v>684</v>
      </c>
      <c r="D442" s="207" t="s">
        <v>133</v>
      </c>
      <c r="E442" s="208" t="s">
        <v>685</v>
      </c>
      <c r="F442" s="209" t="s">
        <v>686</v>
      </c>
      <c r="G442" s="210" t="s">
        <v>345</v>
      </c>
      <c r="H442" s="211">
        <v>65</v>
      </c>
      <c r="I442" s="212"/>
      <c r="J442" s="213">
        <f>ROUND(I442*H442,2)</f>
        <v>0</v>
      </c>
      <c r="K442" s="209" t="s">
        <v>137</v>
      </c>
      <c r="L442" s="47"/>
      <c r="M442" s="214" t="s">
        <v>19</v>
      </c>
      <c r="N442" s="215" t="s">
        <v>43</v>
      </c>
      <c r="O442" s="87"/>
      <c r="P442" s="216">
        <f>O442*H442</f>
        <v>0</v>
      </c>
      <c r="Q442" s="216">
        <v>0.0012800000000000001</v>
      </c>
      <c r="R442" s="216">
        <f>Q442*H442</f>
        <v>0.08320000000000001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250</v>
      </c>
      <c r="AT442" s="218" t="s">
        <v>133</v>
      </c>
      <c r="AU442" s="218" t="s">
        <v>81</v>
      </c>
      <c r="AY442" s="20" t="s">
        <v>131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20" t="s">
        <v>77</v>
      </c>
      <c r="BK442" s="219">
        <f>ROUND(I442*H442,2)</f>
        <v>0</v>
      </c>
      <c r="BL442" s="20" t="s">
        <v>250</v>
      </c>
      <c r="BM442" s="218" t="s">
        <v>687</v>
      </c>
    </row>
    <row r="443" s="2" customFormat="1">
      <c r="A443" s="41"/>
      <c r="B443" s="42"/>
      <c r="C443" s="43"/>
      <c r="D443" s="220" t="s">
        <v>140</v>
      </c>
      <c r="E443" s="43"/>
      <c r="F443" s="221" t="s">
        <v>688</v>
      </c>
      <c r="G443" s="43"/>
      <c r="H443" s="43"/>
      <c r="I443" s="222"/>
      <c r="J443" s="43"/>
      <c r="K443" s="43"/>
      <c r="L443" s="47"/>
      <c r="M443" s="223"/>
      <c r="N443" s="22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140</v>
      </c>
      <c r="AU443" s="20" t="s">
        <v>81</v>
      </c>
    </row>
    <row r="444" s="2" customFormat="1">
      <c r="A444" s="41"/>
      <c r="B444" s="42"/>
      <c r="C444" s="43"/>
      <c r="D444" s="225" t="s">
        <v>142</v>
      </c>
      <c r="E444" s="43"/>
      <c r="F444" s="226" t="s">
        <v>689</v>
      </c>
      <c r="G444" s="43"/>
      <c r="H444" s="43"/>
      <c r="I444" s="222"/>
      <c r="J444" s="43"/>
      <c r="K444" s="43"/>
      <c r="L444" s="47"/>
      <c r="M444" s="223"/>
      <c r="N444" s="224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142</v>
      </c>
      <c r="AU444" s="20" t="s">
        <v>81</v>
      </c>
    </row>
    <row r="445" s="2" customFormat="1" ht="24.15" customHeight="1">
      <c r="A445" s="41"/>
      <c r="B445" s="42"/>
      <c r="C445" s="207" t="s">
        <v>690</v>
      </c>
      <c r="D445" s="207" t="s">
        <v>133</v>
      </c>
      <c r="E445" s="208" t="s">
        <v>691</v>
      </c>
      <c r="F445" s="209" t="s">
        <v>692</v>
      </c>
      <c r="G445" s="210" t="s">
        <v>345</v>
      </c>
      <c r="H445" s="211">
        <v>15.6</v>
      </c>
      <c r="I445" s="212"/>
      <c r="J445" s="213">
        <f>ROUND(I445*H445,2)</f>
        <v>0</v>
      </c>
      <c r="K445" s="209" t="s">
        <v>137</v>
      </c>
      <c r="L445" s="47"/>
      <c r="M445" s="214" t="s">
        <v>19</v>
      </c>
      <c r="N445" s="215" t="s">
        <v>43</v>
      </c>
      <c r="O445" s="87"/>
      <c r="P445" s="216">
        <f>O445*H445</f>
        <v>0</v>
      </c>
      <c r="Q445" s="216">
        <v>0.0016000000000000001</v>
      </c>
      <c r="R445" s="216">
        <f>Q445*H445</f>
        <v>0.02496</v>
      </c>
      <c r="S445" s="216">
        <v>0</v>
      </c>
      <c r="T445" s="217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8" t="s">
        <v>250</v>
      </c>
      <c r="AT445" s="218" t="s">
        <v>133</v>
      </c>
      <c r="AU445" s="218" t="s">
        <v>81</v>
      </c>
      <c r="AY445" s="20" t="s">
        <v>131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20" t="s">
        <v>77</v>
      </c>
      <c r="BK445" s="219">
        <f>ROUND(I445*H445,2)</f>
        <v>0</v>
      </c>
      <c r="BL445" s="20" t="s">
        <v>250</v>
      </c>
      <c r="BM445" s="218" t="s">
        <v>693</v>
      </c>
    </row>
    <row r="446" s="2" customFormat="1">
      <c r="A446" s="41"/>
      <c r="B446" s="42"/>
      <c r="C446" s="43"/>
      <c r="D446" s="220" t="s">
        <v>140</v>
      </c>
      <c r="E446" s="43"/>
      <c r="F446" s="221" t="s">
        <v>694</v>
      </c>
      <c r="G446" s="43"/>
      <c r="H446" s="43"/>
      <c r="I446" s="222"/>
      <c r="J446" s="43"/>
      <c r="K446" s="43"/>
      <c r="L446" s="47"/>
      <c r="M446" s="223"/>
      <c r="N446" s="224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140</v>
      </c>
      <c r="AU446" s="20" t="s">
        <v>81</v>
      </c>
    </row>
    <row r="447" s="2" customFormat="1">
      <c r="A447" s="41"/>
      <c r="B447" s="42"/>
      <c r="C447" s="43"/>
      <c r="D447" s="225" t="s">
        <v>142</v>
      </c>
      <c r="E447" s="43"/>
      <c r="F447" s="226" t="s">
        <v>695</v>
      </c>
      <c r="G447" s="43"/>
      <c r="H447" s="43"/>
      <c r="I447" s="222"/>
      <c r="J447" s="43"/>
      <c r="K447" s="43"/>
      <c r="L447" s="47"/>
      <c r="M447" s="223"/>
      <c r="N447" s="224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142</v>
      </c>
      <c r="AU447" s="20" t="s">
        <v>81</v>
      </c>
    </row>
    <row r="448" s="2" customFormat="1" ht="24.15" customHeight="1">
      <c r="A448" s="41"/>
      <c r="B448" s="42"/>
      <c r="C448" s="207" t="s">
        <v>696</v>
      </c>
      <c r="D448" s="207" t="s">
        <v>133</v>
      </c>
      <c r="E448" s="208" t="s">
        <v>697</v>
      </c>
      <c r="F448" s="209" t="s">
        <v>698</v>
      </c>
      <c r="G448" s="210" t="s">
        <v>345</v>
      </c>
      <c r="H448" s="211">
        <v>39</v>
      </c>
      <c r="I448" s="212"/>
      <c r="J448" s="213">
        <f>ROUND(I448*H448,2)</f>
        <v>0</v>
      </c>
      <c r="K448" s="209" t="s">
        <v>137</v>
      </c>
      <c r="L448" s="47"/>
      <c r="M448" s="214" t="s">
        <v>19</v>
      </c>
      <c r="N448" s="215" t="s">
        <v>43</v>
      </c>
      <c r="O448" s="87"/>
      <c r="P448" s="216">
        <f>O448*H448</f>
        <v>0</v>
      </c>
      <c r="Q448" s="216">
        <v>0.0020100000000000001</v>
      </c>
      <c r="R448" s="216">
        <f>Q448*H448</f>
        <v>0.078390000000000001</v>
      </c>
      <c r="S448" s="216">
        <v>0</v>
      </c>
      <c r="T448" s="217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8" t="s">
        <v>250</v>
      </c>
      <c r="AT448" s="218" t="s">
        <v>133</v>
      </c>
      <c r="AU448" s="218" t="s">
        <v>81</v>
      </c>
      <c r="AY448" s="20" t="s">
        <v>131</v>
      </c>
      <c r="BE448" s="219">
        <f>IF(N448="základní",J448,0)</f>
        <v>0</v>
      </c>
      <c r="BF448" s="219">
        <f>IF(N448="snížená",J448,0)</f>
        <v>0</v>
      </c>
      <c r="BG448" s="219">
        <f>IF(N448="zákl. přenesená",J448,0)</f>
        <v>0</v>
      </c>
      <c r="BH448" s="219">
        <f>IF(N448="sníž. přenesená",J448,0)</f>
        <v>0</v>
      </c>
      <c r="BI448" s="219">
        <f>IF(N448="nulová",J448,0)</f>
        <v>0</v>
      </c>
      <c r="BJ448" s="20" t="s">
        <v>77</v>
      </c>
      <c r="BK448" s="219">
        <f>ROUND(I448*H448,2)</f>
        <v>0</v>
      </c>
      <c r="BL448" s="20" t="s">
        <v>250</v>
      </c>
      <c r="BM448" s="218" t="s">
        <v>699</v>
      </c>
    </row>
    <row r="449" s="2" customFormat="1">
      <c r="A449" s="41"/>
      <c r="B449" s="42"/>
      <c r="C449" s="43"/>
      <c r="D449" s="220" t="s">
        <v>140</v>
      </c>
      <c r="E449" s="43"/>
      <c r="F449" s="221" t="s">
        <v>700</v>
      </c>
      <c r="G449" s="43"/>
      <c r="H449" s="43"/>
      <c r="I449" s="222"/>
      <c r="J449" s="43"/>
      <c r="K449" s="43"/>
      <c r="L449" s="47"/>
      <c r="M449" s="223"/>
      <c r="N449" s="224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140</v>
      </c>
      <c r="AU449" s="20" t="s">
        <v>81</v>
      </c>
    </row>
    <row r="450" s="2" customFormat="1">
      <c r="A450" s="41"/>
      <c r="B450" s="42"/>
      <c r="C450" s="43"/>
      <c r="D450" s="225" t="s">
        <v>142</v>
      </c>
      <c r="E450" s="43"/>
      <c r="F450" s="226" t="s">
        <v>701</v>
      </c>
      <c r="G450" s="43"/>
      <c r="H450" s="43"/>
      <c r="I450" s="222"/>
      <c r="J450" s="43"/>
      <c r="K450" s="43"/>
      <c r="L450" s="47"/>
      <c r="M450" s="223"/>
      <c r="N450" s="22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142</v>
      </c>
      <c r="AU450" s="20" t="s">
        <v>81</v>
      </c>
    </row>
    <row r="451" s="2" customFormat="1" ht="16.5" customHeight="1">
      <c r="A451" s="41"/>
      <c r="B451" s="42"/>
      <c r="C451" s="207" t="s">
        <v>702</v>
      </c>
      <c r="D451" s="207" t="s">
        <v>133</v>
      </c>
      <c r="E451" s="208" t="s">
        <v>703</v>
      </c>
      <c r="F451" s="209" t="s">
        <v>704</v>
      </c>
      <c r="G451" s="210" t="s">
        <v>345</v>
      </c>
      <c r="H451" s="211">
        <v>920.39999999999998</v>
      </c>
      <c r="I451" s="212"/>
      <c r="J451" s="213">
        <f>ROUND(I451*H451,2)</f>
        <v>0</v>
      </c>
      <c r="K451" s="209" t="s">
        <v>137</v>
      </c>
      <c r="L451" s="47"/>
      <c r="M451" s="214" t="s">
        <v>19</v>
      </c>
      <c r="N451" s="215" t="s">
        <v>43</v>
      </c>
      <c r="O451" s="87"/>
      <c r="P451" s="216">
        <f>O451*H451</f>
        <v>0</v>
      </c>
      <c r="Q451" s="216">
        <v>0</v>
      </c>
      <c r="R451" s="216">
        <f>Q451*H451</f>
        <v>0</v>
      </c>
      <c r="S451" s="216">
        <v>0</v>
      </c>
      <c r="T451" s="217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8" t="s">
        <v>250</v>
      </c>
      <c r="AT451" s="218" t="s">
        <v>133</v>
      </c>
      <c r="AU451" s="218" t="s">
        <v>81</v>
      </c>
      <c r="AY451" s="20" t="s">
        <v>131</v>
      </c>
      <c r="BE451" s="219">
        <f>IF(N451="základní",J451,0)</f>
        <v>0</v>
      </c>
      <c r="BF451" s="219">
        <f>IF(N451="snížená",J451,0)</f>
        <v>0</v>
      </c>
      <c r="BG451" s="219">
        <f>IF(N451="zákl. přenesená",J451,0)</f>
        <v>0</v>
      </c>
      <c r="BH451" s="219">
        <f>IF(N451="sníž. přenesená",J451,0)</f>
        <v>0</v>
      </c>
      <c r="BI451" s="219">
        <f>IF(N451="nulová",J451,0)</f>
        <v>0</v>
      </c>
      <c r="BJ451" s="20" t="s">
        <v>77</v>
      </c>
      <c r="BK451" s="219">
        <f>ROUND(I451*H451,2)</f>
        <v>0</v>
      </c>
      <c r="BL451" s="20" t="s">
        <v>250</v>
      </c>
      <c r="BM451" s="218" t="s">
        <v>705</v>
      </c>
    </row>
    <row r="452" s="2" customFormat="1">
      <c r="A452" s="41"/>
      <c r="B452" s="42"/>
      <c r="C452" s="43"/>
      <c r="D452" s="220" t="s">
        <v>140</v>
      </c>
      <c r="E452" s="43"/>
      <c r="F452" s="221" t="s">
        <v>706</v>
      </c>
      <c r="G452" s="43"/>
      <c r="H452" s="43"/>
      <c r="I452" s="222"/>
      <c r="J452" s="43"/>
      <c r="K452" s="43"/>
      <c r="L452" s="47"/>
      <c r="M452" s="223"/>
      <c r="N452" s="224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140</v>
      </c>
      <c r="AU452" s="20" t="s">
        <v>81</v>
      </c>
    </row>
    <row r="453" s="2" customFormat="1">
      <c r="A453" s="41"/>
      <c r="B453" s="42"/>
      <c r="C453" s="43"/>
      <c r="D453" s="225" t="s">
        <v>142</v>
      </c>
      <c r="E453" s="43"/>
      <c r="F453" s="226" t="s">
        <v>707</v>
      </c>
      <c r="G453" s="43"/>
      <c r="H453" s="43"/>
      <c r="I453" s="222"/>
      <c r="J453" s="43"/>
      <c r="K453" s="43"/>
      <c r="L453" s="47"/>
      <c r="M453" s="223"/>
      <c r="N453" s="224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142</v>
      </c>
      <c r="AU453" s="20" t="s">
        <v>81</v>
      </c>
    </row>
    <row r="454" s="2" customFormat="1" ht="24.15" customHeight="1">
      <c r="A454" s="41"/>
      <c r="B454" s="42"/>
      <c r="C454" s="207" t="s">
        <v>708</v>
      </c>
      <c r="D454" s="207" t="s">
        <v>133</v>
      </c>
      <c r="E454" s="208" t="s">
        <v>709</v>
      </c>
      <c r="F454" s="209" t="s">
        <v>710</v>
      </c>
      <c r="G454" s="210" t="s">
        <v>345</v>
      </c>
      <c r="H454" s="211">
        <v>39</v>
      </c>
      <c r="I454" s="212"/>
      <c r="J454" s="213">
        <f>ROUND(I454*H454,2)</f>
        <v>0</v>
      </c>
      <c r="K454" s="209" t="s">
        <v>137</v>
      </c>
      <c r="L454" s="47"/>
      <c r="M454" s="214" t="s">
        <v>19</v>
      </c>
      <c r="N454" s="215" t="s">
        <v>43</v>
      </c>
      <c r="O454" s="87"/>
      <c r="P454" s="216">
        <f>O454*H454</f>
        <v>0</v>
      </c>
      <c r="Q454" s="216">
        <v>0</v>
      </c>
      <c r="R454" s="216">
        <f>Q454*H454</f>
        <v>0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250</v>
      </c>
      <c r="AT454" s="218" t="s">
        <v>133</v>
      </c>
      <c r="AU454" s="218" t="s">
        <v>81</v>
      </c>
      <c r="AY454" s="20" t="s">
        <v>131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20" t="s">
        <v>77</v>
      </c>
      <c r="BK454" s="219">
        <f>ROUND(I454*H454,2)</f>
        <v>0</v>
      </c>
      <c r="BL454" s="20" t="s">
        <v>250</v>
      </c>
      <c r="BM454" s="218" t="s">
        <v>711</v>
      </c>
    </row>
    <row r="455" s="2" customFormat="1">
      <c r="A455" s="41"/>
      <c r="B455" s="42"/>
      <c r="C455" s="43"/>
      <c r="D455" s="220" t="s">
        <v>140</v>
      </c>
      <c r="E455" s="43"/>
      <c r="F455" s="221" t="s">
        <v>712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140</v>
      </c>
      <c r="AU455" s="20" t="s">
        <v>81</v>
      </c>
    </row>
    <row r="456" s="2" customFormat="1">
      <c r="A456" s="41"/>
      <c r="B456" s="42"/>
      <c r="C456" s="43"/>
      <c r="D456" s="225" t="s">
        <v>142</v>
      </c>
      <c r="E456" s="43"/>
      <c r="F456" s="226" t="s">
        <v>713</v>
      </c>
      <c r="G456" s="43"/>
      <c r="H456" s="43"/>
      <c r="I456" s="222"/>
      <c r="J456" s="43"/>
      <c r="K456" s="43"/>
      <c r="L456" s="47"/>
      <c r="M456" s="223"/>
      <c r="N456" s="224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142</v>
      </c>
      <c r="AU456" s="20" t="s">
        <v>81</v>
      </c>
    </row>
    <row r="457" s="2" customFormat="1" ht="33" customHeight="1">
      <c r="A457" s="41"/>
      <c r="B457" s="42"/>
      <c r="C457" s="207" t="s">
        <v>714</v>
      </c>
      <c r="D457" s="207" t="s">
        <v>133</v>
      </c>
      <c r="E457" s="208" t="s">
        <v>715</v>
      </c>
      <c r="F457" s="209" t="s">
        <v>716</v>
      </c>
      <c r="G457" s="210" t="s">
        <v>345</v>
      </c>
      <c r="H457" s="211">
        <v>839.79999999999995</v>
      </c>
      <c r="I457" s="212"/>
      <c r="J457" s="213">
        <f>ROUND(I457*H457,2)</f>
        <v>0</v>
      </c>
      <c r="K457" s="209" t="s">
        <v>137</v>
      </c>
      <c r="L457" s="47"/>
      <c r="M457" s="214" t="s">
        <v>19</v>
      </c>
      <c r="N457" s="215" t="s">
        <v>43</v>
      </c>
      <c r="O457" s="87"/>
      <c r="P457" s="216">
        <f>O457*H457</f>
        <v>0</v>
      </c>
      <c r="Q457" s="216">
        <v>0.00034000000000000002</v>
      </c>
      <c r="R457" s="216">
        <f>Q457*H457</f>
        <v>0.28553200000000001</v>
      </c>
      <c r="S457" s="216">
        <v>0</v>
      </c>
      <c r="T457" s="217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8" t="s">
        <v>250</v>
      </c>
      <c r="AT457" s="218" t="s">
        <v>133</v>
      </c>
      <c r="AU457" s="218" t="s">
        <v>81</v>
      </c>
      <c r="AY457" s="20" t="s">
        <v>131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20" t="s">
        <v>77</v>
      </c>
      <c r="BK457" s="219">
        <f>ROUND(I457*H457,2)</f>
        <v>0</v>
      </c>
      <c r="BL457" s="20" t="s">
        <v>250</v>
      </c>
      <c r="BM457" s="218" t="s">
        <v>717</v>
      </c>
    </row>
    <row r="458" s="2" customFormat="1">
      <c r="A458" s="41"/>
      <c r="B458" s="42"/>
      <c r="C458" s="43"/>
      <c r="D458" s="220" t="s">
        <v>140</v>
      </c>
      <c r="E458" s="43"/>
      <c r="F458" s="221" t="s">
        <v>718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140</v>
      </c>
      <c r="AU458" s="20" t="s">
        <v>81</v>
      </c>
    </row>
    <row r="459" s="2" customFormat="1">
      <c r="A459" s="41"/>
      <c r="B459" s="42"/>
      <c r="C459" s="43"/>
      <c r="D459" s="225" t="s">
        <v>142</v>
      </c>
      <c r="E459" s="43"/>
      <c r="F459" s="226" t="s">
        <v>719</v>
      </c>
      <c r="G459" s="43"/>
      <c r="H459" s="43"/>
      <c r="I459" s="222"/>
      <c r="J459" s="43"/>
      <c r="K459" s="43"/>
      <c r="L459" s="47"/>
      <c r="M459" s="223"/>
      <c r="N459" s="22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142</v>
      </c>
      <c r="AU459" s="20" t="s">
        <v>81</v>
      </c>
    </row>
    <row r="460" s="13" customFormat="1">
      <c r="A460" s="13"/>
      <c r="B460" s="227"/>
      <c r="C460" s="228"/>
      <c r="D460" s="220" t="s">
        <v>144</v>
      </c>
      <c r="E460" s="229" t="s">
        <v>19</v>
      </c>
      <c r="F460" s="230" t="s">
        <v>720</v>
      </c>
      <c r="G460" s="228"/>
      <c r="H460" s="231">
        <v>839.79999999999995</v>
      </c>
      <c r="I460" s="232"/>
      <c r="J460" s="228"/>
      <c r="K460" s="228"/>
      <c r="L460" s="233"/>
      <c r="M460" s="234"/>
      <c r="N460" s="235"/>
      <c r="O460" s="235"/>
      <c r="P460" s="235"/>
      <c r="Q460" s="235"/>
      <c r="R460" s="235"/>
      <c r="S460" s="235"/>
      <c r="T460" s="23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7" t="s">
        <v>144</v>
      </c>
      <c r="AU460" s="237" t="s">
        <v>81</v>
      </c>
      <c r="AV460" s="13" t="s">
        <v>81</v>
      </c>
      <c r="AW460" s="13" t="s">
        <v>33</v>
      </c>
      <c r="AX460" s="13" t="s">
        <v>77</v>
      </c>
      <c r="AY460" s="237" t="s">
        <v>131</v>
      </c>
    </row>
    <row r="461" s="2" customFormat="1" ht="37.8" customHeight="1">
      <c r="A461" s="41"/>
      <c r="B461" s="42"/>
      <c r="C461" s="207" t="s">
        <v>721</v>
      </c>
      <c r="D461" s="207" t="s">
        <v>133</v>
      </c>
      <c r="E461" s="208" t="s">
        <v>722</v>
      </c>
      <c r="F461" s="209" t="s">
        <v>723</v>
      </c>
      <c r="G461" s="210" t="s">
        <v>345</v>
      </c>
      <c r="H461" s="211">
        <v>119.59999999999999</v>
      </c>
      <c r="I461" s="212"/>
      <c r="J461" s="213">
        <f>ROUND(I461*H461,2)</f>
        <v>0</v>
      </c>
      <c r="K461" s="209" t="s">
        <v>137</v>
      </c>
      <c r="L461" s="47"/>
      <c r="M461" s="214" t="s">
        <v>19</v>
      </c>
      <c r="N461" s="215" t="s">
        <v>43</v>
      </c>
      <c r="O461" s="87"/>
      <c r="P461" s="216">
        <f>O461*H461</f>
        <v>0</v>
      </c>
      <c r="Q461" s="216">
        <v>0.00010000000000000001</v>
      </c>
      <c r="R461" s="216">
        <f>Q461*H461</f>
        <v>0.01196</v>
      </c>
      <c r="S461" s="216">
        <v>0</v>
      </c>
      <c r="T461" s="217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8" t="s">
        <v>250</v>
      </c>
      <c r="AT461" s="218" t="s">
        <v>133</v>
      </c>
      <c r="AU461" s="218" t="s">
        <v>81</v>
      </c>
      <c r="AY461" s="20" t="s">
        <v>131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20" t="s">
        <v>77</v>
      </c>
      <c r="BK461" s="219">
        <f>ROUND(I461*H461,2)</f>
        <v>0</v>
      </c>
      <c r="BL461" s="20" t="s">
        <v>250</v>
      </c>
      <c r="BM461" s="218" t="s">
        <v>724</v>
      </c>
    </row>
    <row r="462" s="2" customFormat="1">
      <c r="A462" s="41"/>
      <c r="B462" s="42"/>
      <c r="C462" s="43"/>
      <c r="D462" s="220" t="s">
        <v>140</v>
      </c>
      <c r="E462" s="43"/>
      <c r="F462" s="221" t="s">
        <v>479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140</v>
      </c>
      <c r="AU462" s="20" t="s">
        <v>81</v>
      </c>
    </row>
    <row r="463" s="2" customFormat="1">
      <c r="A463" s="41"/>
      <c r="B463" s="42"/>
      <c r="C463" s="43"/>
      <c r="D463" s="225" t="s">
        <v>142</v>
      </c>
      <c r="E463" s="43"/>
      <c r="F463" s="226" t="s">
        <v>725</v>
      </c>
      <c r="G463" s="43"/>
      <c r="H463" s="43"/>
      <c r="I463" s="222"/>
      <c r="J463" s="43"/>
      <c r="K463" s="43"/>
      <c r="L463" s="47"/>
      <c r="M463" s="223"/>
      <c r="N463" s="224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142</v>
      </c>
      <c r="AU463" s="20" t="s">
        <v>81</v>
      </c>
    </row>
    <row r="464" s="13" customFormat="1">
      <c r="A464" s="13"/>
      <c r="B464" s="227"/>
      <c r="C464" s="228"/>
      <c r="D464" s="220" t="s">
        <v>144</v>
      </c>
      <c r="E464" s="229" t="s">
        <v>19</v>
      </c>
      <c r="F464" s="230" t="s">
        <v>726</v>
      </c>
      <c r="G464" s="228"/>
      <c r="H464" s="231">
        <v>119.59999999999999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144</v>
      </c>
      <c r="AU464" s="237" t="s">
        <v>81</v>
      </c>
      <c r="AV464" s="13" t="s">
        <v>81</v>
      </c>
      <c r="AW464" s="13" t="s">
        <v>33</v>
      </c>
      <c r="AX464" s="13" t="s">
        <v>77</v>
      </c>
      <c r="AY464" s="237" t="s">
        <v>131</v>
      </c>
    </row>
    <row r="465" s="2" customFormat="1" ht="24.15" customHeight="1">
      <c r="A465" s="41"/>
      <c r="B465" s="42"/>
      <c r="C465" s="207" t="s">
        <v>727</v>
      </c>
      <c r="D465" s="207" t="s">
        <v>133</v>
      </c>
      <c r="E465" s="208" t="s">
        <v>728</v>
      </c>
      <c r="F465" s="209" t="s">
        <v>729</v>
      </c>
      <c r="G465" s="210" t="s">
        <v>168</v>
      </c>
      <c r="H465" s="211">
        <v>0.996</v>
      </c>
      <c r="I465" s="212"/>
      <c r="J465" s="213">
        <f>ROUND(I465*H465,2)</f>
        <v>0</v>
      </c>
      <c r="K465" s="209" t="s">
        <v>137</v>
      </c>
      <c r="L465" s="47"/>
      <c r="M465" s="214" t="s">
        <v>19</v>
      </c>
      <c r="N465" s="215" t="s">
        <v>43</v>
      </c>
      <c r="O465" s="87"/>
      <c r="P465" s="216">
        <f>O465*H465</f>
        <v>0</v>
      </c>
      <c r="Q465" s="216">
        <v>0</v>
      </c>
      <c r="R465" s="216">
        <f>Q465*H465</f>
        <v>0</v>
      </c>
      <c r="S465" s="216">
        <v>0</v>
      </c>
      <c r="T465" s="217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250</v>
      </c>
      <c r="AT465" s="218" t="s">
        <v>133</v>
      </c>
      <c r="AU465" s="218" t="s">
        <v>81</v>
      </c>
      <c r="AY465" s="20" t="s">
        <v>131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20" t="s">
        <v>77</v>
      </c>
      <c r="BK465" s="219">
        <f>ROUND(I465*H465,2)</f>
        <v>0</v>
      </c>
      <c r="BL465" s="20" t="s">
        <v>250</v>
      </c>
      <c r="BM465" s="218" t="s">
        <v>730</v>
      </c>
    </row>
    <row r="466" s="2" customFormat="1">
      <c r="A466" s="41"/>
      <c r="B466" s="42"/>
      <c r="C466" s="43"/>
      <c r="D466" s="220" t="s">
        <v>140</v>
      </c>
      <c r="E466" s="43"/>
      <c r="F466" s="221" t="s">
        <v>731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140</v>
      </c>
      <c r="AU466" s="20" t="s">
        <v>81</v>
      </c>
    </row>
    <row r="467" s="2" customFormat="1">
      <c r="A467" s="41"/>
      <c r="B467" s="42"/>
      <c r="C467" s="43"/>
      <c r="D467" s="225" t="s">
        <v>142</v>
      </c>
      <c r="E467" s="43"/>
      <c r="F467" s="226" t="s">
        <v>732</v>
      </c>
      <c r="G467" s="43"/>
      <c r="H467" s="43"/>
      <c r="I467" s="222"/>
      <c r="J467" s="43"/>
      <c r="K467" s="43"/>
      <c r="L467" s="47"/>
      <c r="M467" s="223"/>
      <c r="N467" s="224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142</v>
      </c>
      <c r="AU467" s="20" t="s">
        <v>81</v>
      </c>
    </row>
    <row r="468" s="2" customFormat="1" ht="16.5" customHeight="1">
      <c r="A468" s="41"/>
      <c r="B468" s="42"/>
      <c r="C468" s="207" t="s">
        <v>733</v>
      </c>
      <c r="D468" s="207" t="s">
        <v>133</v>
      </c>
      <c r="E468" s="208" t="s">
        <v>133</v>
      </c>
      <c r="F468" s="209" t="s">
        <v>734</v>
      </c>
      <c r="G468" s="210" t="s">
        <v>492</v>
      </c>
      <c r="H468" s="211">
        <v>1</v>
      </c>
      <c r="I468" s="212"/>
      <c r="J468" s="213">
        <f>ROUND(I468*H468,2)</f>
        <v>0</v>
      </c>
      <c r="K468" s="209" t="s">
        <v>19</v>
      </c>
      <c r="L468" s="47"/>
      <c r="M468" s="214" t="s">
        <v>19</v>
      </c>
      <c r="N468" s="215" t="s">
        <v>43</v>
      </c>
      <c r="O468" s="87"/>
      <c r="P468" s="216">
        <f>O468*H468</f>
        <v>0</v>
      </c>
      <c r="Q468" s="216">
        <v>0</v>
      </c>
      <c r="R468" s="216">
        <f>Q468*H468</f>
        <v>0</v>
      </c>
      <c r="S468" s="216">
        <v>0</v>
      </c>
      <c r="T468" s="217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8" t="s">
        <v>250</v>
      </c>
      <c r="AT468" s="218" t="s">
        <v>133</v>
      </c>
      <c r="AU468" s="218" t="s">
        <v>81</v>
      </c>
      <c r="AY468" s="20" t="s">
        <v>131</v>
      </c>
      <c r="BE468" s="219">
        <f>IF(N468="základní",J468,0)</f>
        <v>0</v>
      </c>
      <c r="BF468" s="219">
        <f>IF(N468="snížená",J468,0)</f>
        <v>0</v>
      </c>
      <c r="BG468" s="219">
        <f>IF(N468="zákl. přenesená",J468,0)</f>
        <v>0</v>
      </c>
      <c r="BH468" s="219">
        <f>IF(N468="sníž. přenesená",J468,0)</f>
        <v>0</v>
      </c>
      <c r="BI468" s="219">
        <f>IF(N468="nulová",J468,0)</f>
        <v>0</v>
      </c>
      <c r="BJ468" s="20" t="s">
        <v>77</v>
      </c>
      <c r="BK468" s="219">
        <f>ROUND(I468*H468,2)</f>
        <v>0</v>
      </c>
      <c r="BL468" s="20" t="s">
        <v>250</v>
      </c>
      <c r="BM468" s="218" t="s">
        <v>735</v>
      </c>
    </row>
    <row r="469" s="2" customFormat="1">
      <c r="A469" s="41"/>
      <c r="B469" s="42"/>
      <c r="C469" s="43"/>
      <c r="D469" s="220" t="s">
        <v>140</v>
      </c>
      <c r="E469" s="43"/>
      <c r="F469" s="221" t="s">
        <v>734</v>
      </c>
      <c r="G469" s="43"/>
      <c r="H469" s="43"/>
      <c r="I469" s="222"/>
      <c r="J469" s="43"/>
      <c r="K469" s="43"/>
      <c r="L469" s="47"/>
      <c r="M469" s="223"/>
      <c r="N469" s="22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140</v>
      </c>
      <c r="AU469" s="20" t="s">
        <v>81</v>
      </c>
    </row>
    <row r="470" s="12" customFormat="1" ht="22.8" customHeight="1">
      <c r="A470" s="12"/>
      <c r="B470" s="191"/>
      <c r="C470" s="192"/>
      <c r="D470" s="193" t="s">
        <v>71</v>
      </c>
      <c r="E470" s="205" t="s">
        <v>736</v>
      </c>
      <c r="F470" s="205" t="s">
        <v>737</v>
      </c>
      <c r="G470" s="192"/>
      <c r="H470" s="192"/>
      <c r="I470" s="195"/>
      <c r="J470" s="206">
        <f>BK470</f>
        <v>0</v>
      </c>
      <c r="K470" s="192"/>
      <c r="L470" s="197"/>
      <c r="M470" s="198"/>
      <c r="N470" s="199"/>
      <c r="O470" s="199"/>
      <c r="P470" s="200">
        <f>SUM(P471:P532)</f>
        <v>0</v>
      </c>
      <c r="Q470" s="199"/>
      <c r="R470" s="200">
        <f>SUM(R471:R532)</f>
        <v>0.085109999999999991</v>
      </c>
      <c r="S470" s="199"/>
      <c r="T470" s="201">
        <f>SUM(T471:T532)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2" t="s">
        <v>81</v>
      </c>
      <c r="AT470" s="203" t="s">
        <v>71</v>
      </c>
      <c r="AU470" s="203" t="s">
        <v>77</v>
      </c>
      <c r="AY470" s="202" t="s">
        <v>131</v>
      </c>
      <c r="BK470" s="204">
        <f>SUM(BK471:BK532)</f>
        <v>0</v>
      </c>
    </row>
    <row r="471" s="2" customFormat="1" ht="21.75" customHeight="1">
      <c r="A471" s="41"/>
      <c r="B471" s="42"/>
      <c r="C471" s="207" t="s">
        <v>738</v>
      </c>
      <c r="D471" s="207" t="s">
        <v>133</v>
      </c>
      <c r="E471" s="208" t="s">
        <v>739</v>
      </c>
      <c r="F471" s="209" t="s">
        <v>740</v>
      </c>
      <c r="G471" s="210" t="s">
        <v>218</v>
      </c>
      <c r="H471" s="211">
        <v>3</v>
      </c>
      <c r="I471" s="212"/>
      <c r="J471" s="213">
        <f>ROUND(I471*H471,2)</f>
        <v>0</v>
      </c>
      <c r="K471" s="209" t="s">
        <v>137</v>
      </c>
      <c r="L471" s="47"/>
      <c r="M471" s="214" t="s">
        <v>19</v>
      </c>
      <c r="N471" s="215" t="s">
        <v>43</v>
      </c>
      <c r="O471" s="87"/>
      <c r="P471" s="216">
        <f>O471*H471</f>
        <v>0</v>
      </c>
      <c r="Q471" s="216">
        <v>9.0000000000000006E-05</v>
      </c>
      <c r="R471" s="216">
        <f>Q471*H471</f>
        <v>0.00027</v>
      </c>
      <c r="S471" s="216">
        <v>0</v>
      </c>
      <c r="T471" s="217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18" t="s">
        <v>250</v>
      </c>
      <c r="AT471" s="218" t="s">
        <v>133</v>
      </c>
      <c r="AU471" s="218" t="s">
        <v>81</v>
      </c>
      <c r="AY471" s="20" t="s">
        <v>131</v>
      </c>
      <c r="BE471" s="219">
        <f>IF(N471="základní",J471,0)</f>
        <v>0</v>
      </c>
      <c r="BF471" s="219">
        <f>IF(N471="snížená",J471,0)</f>
        <v>0</v>
      </c>
      <c r="BG471" s="219">
        <f>IF(N471="zákl. přenesená",J471,0)</f>
        <v>0</v>
      </c>
      <c r="BH471" s="219">
        <f>IF(N471="sníž. přenesená",J471,0)</f>
        <v>0</v>
      </c>
      <c r="BI471" s="219">
        <f>IF(N471="nulová",J471,0)</f>
        <v>0</v>
      </c>
      <c r="BJ471" s="20" t="s">
        <v>77</v>
      </c>
      <c r="BK471" s="219">
        <f>ROUND(I471*H471,2)</f>
        <v>0</v>
      </c>
      <c r="BL471" s="20" t="s">
        <v>250</v>
      </c>
      <c r="BM471" s="218" t="s">
        <v>741</v>
      </c>
    </row>
    <row r="472" s="2" customFormat="1">
      <c r="A472" s="41"/>
      <c r="B472" s="42"/>
      <c r="C472" s="43"/>
      <c r="D472" s="220" t="s">
        <v>140</v>
      </c>
      <c r="E472" s="43"/>
      <c r="F472" s="221" t="s">
        <v>742</v>
      </c>
      <c r="G472" s="43"/>
      <c r="H472" s="43"/>
      <c r="I472" s="222"/>
      <c r="J472" s="43"/>
      <c r="K472" s="43"/>
      <c r="L472" s="47"/>
      <c r="M472" s="223"/>
      <c r="N472" s="22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140</v>
      </c>
      <c r="AU472" s="20" t="s">
        <v>81</v>
      </c>
    </row>
    <row r="473" s="2" customFormat="1">
      <c r="A473" s="41"/>
      <c r="B473" s="42"/>
      <c r="C473" s="43"/>
      <c r="D473" s="225" t="s">
        <v>142</v>
      </c>
      <c r="E473" s="43"/>
      <c r="F473" s="226" t="s">
        <v>743</v>
      </c>
      <c r="G473" s="43"/>
      <c r="H473" s="43"/>
      <c r="I473" s="222"/>
      <c r="J473" s="43"/>
      <c r="K473" s="43"/>
      <c r="L473" s="47"/>
      <c r="M473" s="223"/>
      <c r="N473" s="224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142</v>
      </c>
      <c r="AU473" s="20" t="s">
        <v>81</v>
      </c>
    </row>
    <row r="474" s="2" customFormat="1" ht="21.75" customHeight="1">
      <c r="A474" s="41"/>
      <c r="B474" s="42"/>
      <c r="C474" s="270" t="s">
        <v>744</v>
      </c>
      <c r="D474" s="270" t="s">
        <v>465</v>
      </c>
      <c r="E474" s="271" t="s">
        <v>745</v>
      </c>
      <c r="F474" s="272" t="s">
        <v>746</v>
      </c>
      <c r="G474" s="273" t="s">
        <v>218</v>
      </c>
      <c r="H474" s="274">
        <v>3</v>
      </c>
      <c r="I474" s="275"/>
      <c r="J474" s="276">
        <f>ROUND(I474*H474,2)</f>
        <v>0</v>
      </c>
      <c r="K474" s="272" t="s">
        <v>19</v>
      </c>
      <c r="L474" s="277"/>
      <c r="M474" s="278" t="s">
        <v>19</v>
      </c>
      <c r="N474" s="279" t="s">
        <v>43</v>
      </c>
      <c r="O474" s="87"/>
      <c r="P474" s="216">
        <f>O474*H474</f>
        <v>0</v>
      </c>
      <c r="Q474" s="216">
        <v>0.00035</v>
      </c>
      <c r="R474" s="216">
        <f>Q474*H474</f>
        <v>0.0010499999999999999</v>
      </c>
      <c r="S474" s="216">
        <v>0</v>
      </c>
      <c r="T474" s="217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8" t="s">
        <v>365</v>
      </c>
      <c r="AT474" s="218" t="s">
        <v>465</v>
      </c>
      <c r="AU474" s="218" t="s">
        <v>81</v>
      </c>
      <c r="AY474" s="20" t="s">
        <v>131</v>
      </c>
      <c r="BE474" s="219">
        <f>IF(N474="základní",J474,0)</f>
        <v>0</v>
      </c>
      <c r="BF474" s="219">
        <f>IF(N474="snížená",J474,0)</f>
        <v>0</v>
      </c>
      <c r="BG474" s="219">
        <f>IF(N474="zákl. přenesená",J474,0)</f>
        <v>0</v>
      </c>
      <c r="BH474" s="219">
        <f>IF(N474="sníž. přenesená",J474,0)</f>
        <v>0</v>
      </c>
      <c r="BI474" s="219">
        <f>IF(N474="nulová",J474,0)</f>
        <v>0</v>
      </c>
      <c r="BJ474" s="20" t="s">
        <v>77</v>
      </c>
      <c r="BK474" s="219">
        <f>ROUND(I474*H474,2)</f>
        <v>0</v>
      </c>
      <c r="BL474" s="20" t="s">
        <v>250</v>
      </c>
      <c r="BM474" s="218" t="s">
        <v>747</v>
      </c>
    </row>
    <row r="475" s="2" customFormat="1">
      <c r="A475" s="41"/>
      <c r="B475" s="42"/>
      <c r="C475" s="43"/>
      <c r="D475" s="220" t="s">
        <v>140</v>
      </c>
      <c r="E475" s="43"/>
      <c r="F475" s="221" t="s">
        <v>746</v>
      </c>
      <c r="G475" s="43"/>
      <c r="H475" s="43"/>
      <c r="I475" s="222"/>
      <c r="J475" s="43"/>
      <c r="K475" s="43"/>
      <c r="L475" s="47"/>
      <c r="M475" s="223"/>
      <c r="N475" s="224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140</v>
      </c>
      <c r="AU475" s="20" t="s">
        <v>81</v>
      </c>
    </row>
    <row r="476" s="2" customFormat="1" ht="16.5" customHeight="1">
      <c r="A476" s="41"/>
      <c r="B476" s="42"/>
      <c r="C476" s="207" t="s">
        <v>748</v>
      </c>
      <c r="D476" s="207" t="s">
        <v>133</v>
      </c>
      <c r="E476" s="208" t="s">
        <v>749</v>
      </c>
      <c r="F476" s="209" t="s">
        <v>750</v>
      </c>
      <c r="G476" s="210" t="s">
        <v>218</v>
      </c>
      <c r="H476" s="211">
        <v>86</v>
      </c>
      <c r="I476" s="212"/>
      <c r="J476" s="213">
        <f>ROUND(I476*H476,2)</f>
        <v>0</v>
      </c>
      <c r="K476" s="209" t="s">
        <v>137</v>
      </c>
      <c r="L476" s="47"/>
      <c r="M476" s="214" t="s">
        <v>19</v>
      </c>
      <c r="N476" s="215" t="s">
        <v>43</v>
      </c>
      <c r="O476" s="87"/>
      <c r="P476" s="216">
        <f>O476*H476</f>
        <v>0</v>
      </c>
      <c r="Q476" s="216">
        <v>8.0000000000000007E-05</v>
      </c>
      <c r="R476" s="216">
        <f>Q476*H476</f>
        <v>0.0068800000000000007</v>
      </c>
      <c r="S476" s="216">
        <v>0</v>
      </c>
      <c r="T476" s="217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18" t="s">
        <v>250</v>
      </c>
      <c r="AT476" s="218" t="s">
        <v>133</v>
      </c>
      <c r="AU476" s="218" t="s">
        <v>81</v>
      </c>
      <c r="AY476" s="20" t="s">
        <v>131</v>
      </c>
      <c r="BE476" s="219">
        <f>IF(N476="základní",J476,0)</f>
        <v>0</v>
      </c>
      <c r="BF476" s="219">
        <f>IF(N476="snížená",J476,0)</f>
        <v>0</v>
      </c>
      <c r="BG476" s="219">
        <f>IF(N476="zákl. přenesená",J476,0)</f>
        <v>0</v>
      </c>
      <c r="BH476" s="219">
        <f>IF(N476="sníž. přenesená",J476,0)</f>
        <v>0</v>
      </c>
      <c r="BI476" s="219">
        <f>IF(N476="nulová",J476,0)</f>
        <v>0</v>
      </c>
      <c r="BJ476" s="20" t="s">
        <v>77</v>
      </c>
      <c r="BK476" s="219">
        <f>ROUND(I476*H476,2)</f>
        <v>0</v>
      </c>
      <c r="BL476" s="20" t="s">
        <v>250</v>
      </c>
      <c r="BM476" s="218" t="s">
        <v>751</v>
      </c>
    </row>
    <row r="477" s="2" customFormat="1">
      <c r="A477" s="41"/>
      <c r="B477" s="42"/>
      <c r="C477" s="43"/>
      <c r="D477" s="220" t="s">
        <v>140</v>
      </c>
      <c r="E477" s="43"/>
      <c r="F477" s="221" t="s">
        <v>752</v>
      </c>
      <c r="G477" s="43"/>
      <c r="H477" s="43"/>
      <c r="I477" s="222"/>
      <c r="J477" s="43"/>
      <c r="K477" s="43"/>
      <c r="L477" s="47"/>
      <c r="M477" s="223"/>
      <c r="N477" s="22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140</v>
      </c>
      <c r="AU477" s="20" t="s">
        <v>81</v>
      </c>
    </row>
    <row r="478" s="2" customFormat="1">
      <c r="A478" s="41"/>
      <c r="B478" s="42"/>
      <c r="C478" s="43"/>
      <c r="D478" s="225" t="s">
        <v>142</v>
      </c>
      <c r="E478" s="43"/>
      <c r="F478" s="226" t="s">
        <v>753</v>
      </c>
      <c r="G478" s="43"/>
      <c r="H478" s="43"/>
      <c r="I478" s="222"/>
      <c r="J478" s="43"/>
      <c r="K478" s="43"/>
      <c r="L478" s="47"/>
      <c r="M478" s="223"/>
      <c r="N478" s="224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142</v>
      </c>
      <c r="AU478" s="20" t="s">
        <v>81</v>
      </c>
    </row>
    <row r="479" s="2" customFormat="1" ht="16.5" customHeight="1">
      <c r="A479" s="41"/>
      <c r="B479" s="42"/>
      <c r="C479" s="270" t="s">
        <v>754</v>
      </c>
      <c r="D479" s="270" t="s">
        <v>465</v>
      </c>
      <c r="E479" s="271" t="s">
        <v>755</v>
      </c>
      <c r="F479" s="272" t="s">
        <v>756</v>
      </c>
      <c r="G479" s="273" t="s">
        <v>218</v>
      </c>
      <c r="H479" s="274">
        <v>86</v>
      </c>
      <c r="I479" s="275"/>
      <c r="J479" s="276">
        <f>ROUND(I479*H479,2)</f>
        <v>0</v>
      </c>
      <c r="K479" s="272" t="s">
        <v>19</v>
      </c>
      <c r="L479" s="277"/>
      <c r="M479" s="278" t="s">
        <v>19</v>
      </c>
      <c r="N479" s="279" t="s">
        <v>43</v>
      </c>
      <c r="O479" s="87"/>
      <c r="P479" s="216">
        <f>O479*H479</f>
        <v>0</v>
      </c>
      <c r="Q479" s="216">
        <v>4.0000000000000003E-05</v>
      </c>
      <c r="R479" s="216">
        <f>Q479*H479</f>
        <v>0.0034400000000000003</v>
      </c>
      <c r="S479" s="216">
        <v>0</v>
      </c>
      <c r="T479" s="217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8" t="s">
        <v>365</v>
      </c>
      <c r="AT479" s="218" t="s">
        <v>465</v>
      </c>
      <c r="AU479" s="218" t="s">
        <v>81</v>
      </c>
      <c r="AY479" s="20" t="s">
        <v>131</v>
      </c>
      <c r="BE479" s="219">
        <f>IF(N479="základní",J479,0)</f>
        <v>0</v>
      </c>
      <c r="BF479" s="219">
        <f>IF(N479="snížená",J479,0)</f>
        <v>0</v>
      </c>
      <c r="BG479" s="219">
        <f>IF(N479="zákl. přenesená",J479,0)</f>
        <v>0</v>
      </c>
      <c r="BH479" s="219">
        <f>IF(N479="sníž. přenesená",J479,0)</f>
        <v>0</v>
      </c>
      <c r="BI479" s="219">
        <f>IF(N479="nulová",J479,0)</f>
        <v>0</v>
      </c>
      <c r="BJ479" s="20" t="s">
        <v>77</v>
      </c>
      <c r="BK479" s="219">
        <f>ROUND(I479*H479,2)</f>
        <v>0</v>
      </c>
      <c r="BL479" s="20" t="s">
        <v>250</v>
      </c>
      <c r="BM479" s="218" t="s">
        <v>757</v>
      </c>
    </row>
    <row r="480" s="2" customFormat="1">
      <c r="A480" s="41"/>
      <c r="B480" s="42"/>
      <c r="C480" s="43"/>
      <c r="D480" s="220" t="s">
        <v>140</v>
      </c>
      <c r="E480" s="43"/>
      <c r="F480" s="221" t="s">
        <v>756</v>
      </c>
      <c r="G480" s="43"/>
      <c r="H480" s="43"/>
      <c r="I480" s="222"/>
      <c r="J480" s="43"/>
      <c r="K480" s="43"/>
      <c r="L480" s="47"/>
      <c r="M480" s="223"/>
      <c r="N480" s="224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140</v>
      </c>
      <c r="AU480" s="20" t="s">
        <v>81</v>
      </c>
    </row>
    <row r="481" s="2" customFormat="1" ht="16.5" customHeight="1">
      <c r="A481" s="41"/>
      <c r="B481" s="42"/>
      <c r="C481" s="207" t="s">
        <v>758</v>
      </c>
      <c r="D481" s="207" t="s">
        <v>133</v>
      </c>
      <c r="E481" s="208" t="s">
        <v>749</v>
      </c>
      <c r="F481" s="209" t="s">
        <v>750</v>
      </c>
      <c r="G481" s="210" t="s">
        <v>218</v>
      </c>
      <c r="H481" s="211">
        <v>1</v>
      </c>
      <c r="I481" s="212"/>
      <c r="J481" s="213">
        <f>ROUND(I481*H481,2)</f>
        <v>0</v>
      </c>
      <c r="K481" s="209" t="s">
        <v>137</v>
      </c>
      <c r="L481" s="47"/>
      <c r="M481" s="214" t="s">
        <v>19</v>
      </c>
      <c r="N481" s="215" t="s">
        <v>43</v>
      </c>
      <c r="O481" s="87"/>
      <c r="P481" s="216">
        <f>O481*H481</f>
        <v>0</v>
      </c>
      <c r="Q481" s="216">
        <v>8.0000000000000007E-05</v>
      </c>
      <c r="R481" s="216">
        <f>Q481*H481</f>
        <v>8.0000000000000007E-05</v>
      </c>
      <c r="S481" s="216">
        <v>0</v>
      </c>
      <c r="T481" s="217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8" t="s">
        <v>250</v>
      </c>
      <c r="AT481" s="218" t="s">
        <v>133</v>
      </c>
      <c r="AU481" s="218" t="s">
        <v>81</v>
      </c>
      <c r="AY481" s="20" t="s">
        <v>131</v>
      </c>
      <c r="BE481" s="219">
        <f>IF(N481="základní",J481,0)</f>
        <v>0</v>
      </c>
      <c r="BF481" s="219">
        <f>IF(N481="snížená",J481,0)</f>
        <v>0</v>
      </c>
      <c r="BG481" s="219">
        <f>IF(N481="zákl. přenesená",J481,0)</f>
        <v>0</v>
      </c>
      <c r="BH481" s="219">
        <f>IF(N481="sníž. přenesená",J481,0)</f>
        <v>0</v>
      </c>
      <c r="BI481" s="219">
        <f>IF(N481="nulová",J481,0)</f>
        <v>0</v>
      </c>
      <c r="BJ481" s="20" t="s">
        <v>77</v>
      </c>
      <c r="BK481" s="219">
        <f>ROUND(I481*H481,2)</f>
        <v>0</v>
      </c>
      <c r="BL481" s="20" t="s">
        <v>250</v>
      </c>
      <c r="BM481" s="218" t="s">
        <v>759</v>
      </c>
    </row>
    <row r="482" s="2" customFormat="1">
      <c r="A482" s="41"/>
      <c r="B482" s="42"/>
      <c r="C482" s="43"/>
      <c r="D482" s="220" t="s">
        <v>140</v>
      </c>
      <c r="E482" s="43"/>
      <c r="F482" s="221" t="s">
        <v>752</v>
      </c>
      <c r="G482" s="43"/>
      <c r="H482" s="43"/>
      <c r="I482" s="222"/>
      <c r="J482" s="43"/>
      <c r="K482" s="43"/>
      <c r="L482" s="47"/>
      <c r="M482" s="223"/>
      <c r="N482" s="224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140</v>
      </c>
      <c r="AU482" s="20" t="s">
        <v>81</v>
      </c>
    </row>
    <row r="483" s="2" customFormat="1">
      <c r="A483" s="41"/>
      <c r="B483" s="42"/>
      <c r="C483" s="43"/>
      <c r="D483" s="225" t="s">
        <v>142</v>
      </c>
      <c r="E483" s="43"/>
      <c r="F483" s="226" t="s">
        <v>753</v>
      </c>
      <c r="G483" s="43"/>
      <c r="H483" s="43"/>
      <c r="I483" s="222"/>
      <c r="J483" s="43"/>
      <c r="K483" s="43"/>
      <c r="L483" s="47"/>
      <c r="M483" s="223"/>
      <c r="N483" s="224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142</v>
      </c>
      <c r="AU483" s="20" t="s">
        <v>81</v>
      </c>
    </row>
    <row r="484" s="2" customFormat="1" ht="16.5" customHeight="1">
      <c r="A484" s="41"/>
      <c r="B484" s="42"/>
      <c r="C484" s="270" t="s">
        <v>760</v>
      </c>
      <c r="D484" s="270" t="s">
        <v>465</v>
      </c>
      <c r="E484" s="271" t="s">
        <v>761</v>
      </c>
      <c r="F484" s="272" t="s">
        <v>762</v>
      </c>
      <c r="G484" s="273" t="s">
        <v>218</v>
      </c>
      <c r="H484" s="274">
        <v>1</v>
      </c>
      <c r="I484" s="275"/>
      <c r="J484" s="276">
        <f>ROUND(I484*H484,2)</f>
        <v>0</v>
      </c>
      <c r="K484" s="272" t="s">
        <v>19</v>
      </c>
      <c r="L484" s="277"/>
      <c r="M484" s="278" t="s">
        <v>19</v>
      </c>
      <c r="N484" s="279" t="s">
        <v>43</v>
      </c>
      <c r="O484" s="87"/>
      <c r="P484" s="216">
        <f>O484*H484</f>
        <v>0</v>
      </c>
      <c r="Q484" s="216">
        <v>0</v>
      </c>
      <c r="R484" s="216">
        <f>Q484*H484</f>
        <v>0</v>
      </c>
      <c r="S484" s="216">
        <v>0</v>
      </c>
      <c r="T484" s="217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18" t="s">
        <v>365</v>
      </c>
      <c r="AT484" s="218" t="s">
        <v>465</v>
      </c>
      <c r="AU484" s="218" t="s">
        <v>81</v>
      </c>
      <c r="AY484" s="20" t="s">
        <v>131</v>
      </c>
      <c r="BE484" s="219">
        <f>IF(N484="základní",J484,0)</f>
        <v>0</v>
      </c>
      <c r="BF484" s="219">
        <f>IF(N484="snížená",J484,0)</f>
        <v>0</v>
      </c>
      <c r="BG484" s="219">
        <f>IF(N484="zákl. přenesená",J484,0)</f>
        <v>0</v>
      </c>
      <c r="BH484" s="219">
        <f>IF(N484="sníž. přenesená",J484,0)</f>
        <v>0</v>
      </c>
      <c r="BI484" s="219">
        <f>IF(N484="nulová",J484,0)</f>
        <v>0</v>
      </c>
      <c r="BJ484" s="20" t="s">
        <v>77</v>
      </c>
      <c r="BK484" s="219">
        <f>ROUND(I484*H484,2)</f>
        <v>0</v>
      </c>
      <c r="BL484" s="20" t="s">
        <v>250</v>
      </c>
      <c r="BM484" s="218" t="s">
        <v>763</v>
      </c>
    </row>
    <row r="485" s="2" customFormat="1">
      <c r="A485" s="41"/>
      <c r="B485" s="42"/>
      <c r="C485" s="43"/>
      <c r="D485" s="220" t="s">
        <v>140</v>
      </c>
      <c r="E485" s="43"/>
      <c r="F485" s="221" t="s">
        <v>762</v>
      </c>
      <c r="G485" s="43"/>
      <c r="H485" s="43"/>
      <c r="I485" s="222"/>
      <c r="J485" s="43"/>
      <c r="K485" s="43"/>
      <c r="L485" s="47"/>
      <c r="M485" s="223"/>
      <c r="N485" s="224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140</v>
      </c>
      <c r="AU485" s="20" t="s">
        <v>81</v>
      </c>
    </row>
    <row r="486" s="2" customFormat="1" ht="16.5" customHeight="1">
      <c r="A486" s="41"/>
      <c r="B486" s="42"/>
      <c r="C486" s="207" t="s">
        <v>764</v>
      </c>
      <c r="D486" s="207" t="s">
        <v>133</v>
      </c>
      <c r="E486" s="208" t="s">
        <v>765</v>
      </c>
      <c r="F486" s="209" t="s">
        <v>766</v>
      </c>
      <c r="G486" s="210" t="s">
        <v>218</v>
      </c>
      <c r="H486" s="211">
        <v>1</v>
      </c>
      <c r="I486" s="212"/>
      <c r="J486" s="213">
        <f>ROUND(I486*H486,2)</f>
        <v>0</v>
      </c>
      <c r="K486" s="209" t="s">
        <v>137</v>
      </c>
      <c r="L486" s="47"/>
      <c r="M486" s="214" t="s">
        <v>19</v>
      </c>
      <c r="N486" s="215" t="s">
        <v>43</v>
      </c>
      <c r="O486" s="87"/>
      <c r="P486" s="216">
        <f>O486*H486</f>
        <v>0</v>
      </c>
      <c r="Q486" s="216">
        <v>0.00013999999999999999</v>
      </c>
      <c r="R486" s="216">
        <f>Q486*H486</f>
        <v>0.00013999999999999999</v>
      </c>
      <c r="S486" s="216">
        <v>0</v>
      </c>
      <c r="T486" s="217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8" t="s">
        <v>250</v>
      </c>
      <c r="AT486" s="218" t="s">
        <v>133</v>
      </c>
      <c r="AU486" s="218" t="s">
        <v>81</v>
      </c>
      <c r="AY486" s="20" t="s">
        <v>131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20" t="s">
        <v>77</v>
      </c>
      <c r="BK486" s="219">
        <f>ROUND(I486*H486,2)</f>
        <v>0</v>
      </c>
      <c r="BL486" s="20" t="s">
        <v>250</v>
      </c>
      <c r="BM486" s="218" t="s">
        <v>767</v>
      </c>
    </row>
    <row r="487" s="2" customFormat="1">
      <c r="A487" s="41"/>
      <c r="B487" s="42"/>
      <c r="C487" s="43"/>
      <c r="D487" s="220" t="s">
        <v>140</v>
      </c>
      <c r="E487" s="43"/>
      <c r="F487" s="221" t="s">
        <v>768</v>
      </c>
      <c r="G487" s="43"/>
      <c r="H487" s="43"/>
      <c r="I487" s="222"/>
      <c r="J487" s="43"/>
      <c r="K487" s="43"/>
      <c r="L487" s="47"/>
      <c r="M487" s="223"/>
      <c r="N487" s="22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140</v>
      </c>
      <c r="AU487" s="20" t="s">
        <v>81</v>
      </c>
    </row>
    <row r="488" s="2" customFormat="1">
      <c r="A488" s="41"/>
      <c r="B488" s="42"/>
      <c r="C488" s="43"/>
      <c r="D488" s="225" t="s">
        <v>142</v>
      </c>
      <c r="E488" s="43"/>
      <c r="F488" s="226" t="s">
        <v>769</v>
      </c>
      <c r="G488" s="43"/>
      <c r="H488" s="43"/>
      <c r="I488" s="222"/>
      <c r="J488" s="43"/>
      <c r="K488" s="43"/>
      <c r="L488" s="47"/>
      <c r="M488" s="223"/>
      <c r="N488" s="224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142</v>
      </c>
      <c r="AU488" s="20" t="s">
        <v>81</v>
      </c>
    </row>
    <row r="489" s="2" customFormat="1" ht="21.75" customHeight="1">
      <c r="A489" s="41"/>
      <c r="B489" s="42"/>
      <c r="C489" s="270" t="s">
        <v>770</v>
      </c>
      <c r="D489" s="270" t="s">
        <v>465</v>
      </c>
      <c r="E489" s="271" t="s">
        <v>771</v>
      </c>
      <c r="F489" s="272" t="s">
        <v>772</v>
      </c>
      <c r="G489" s="273" t="s">
        <v>218</v>
      </c>
      <c r="H489" s="274">
        <v>1</v>
      </c>
      <c r="I489" s="275"/>
      <c r="J489" s="276">
        <f>ROUND(I489*H489,2)</f>
        <v>0</v>
      </c>
      <c r="K489" s="272" t="s">
        <v>19</v>
      </c>
      <c r="L489" s="277"/>
      <c r="M489" s="278" t="s">
        <v>19</v>
      </c>
      <c r="N489" s="279" t="s">
        <v>43</v>
      </c>
      <c r="O489" s="87"/>
      <c r="P489" s="216">
        <f>O489*H489</f>
        <v>0</v>
      </c>
      <c r="Q489" s="216">
        <v>0.00084000000000000003</v>
      </c>
      <c r="R489" s="216">
        <f>Q489*H489</f>
        <v>0.00084000000000000003</v>
      </c>
      <c r="S489" s="216">
        <v>0</v>
      </c>
      <c r="T489" s="217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8" t="s">
        <v>365</v>
      </c>
      <c r="AT489" s="218" t="s">
        <v>465</v>
      </c>
      <c r="AU489" s="218" t="s">
        <v>81</v>
      </c>
      <c r="AY489" s="20" t="s">
        <v>131</v>
      </c>
      <c r="BE489" s="219">
        <f>IF(N489="základní",J489,0)</f>
        <v>0</v>
      </c>
      <c r="BF489" s="219">
        <f>IF(N489="snížená",J489,0)</f>
        <v>0</v>
      </c>
      <c r="BG489" s="219">
        <f>IF(N489="zákl. přenesená",J489,0)</f>
        <v>0</v>
      </c>
      <c r="BH489" s="219">
        <f>IF(N489="sníž. přenesená",J489,0)</f>
        <v>0</v>
      </c>
      <c r="BI489" s="219">
        <f>IF(N489="nulová",J489,0)</f>
        <v>0</v>
      </c>
      <c r="BJ489" s="20" t="s">
        <v>77</v>
      </c>
      <c r="BK489" s="219">
        <f>ROUND(I489*H489,2)</f>
        <v>0</v>
      </c>
      <c r="BL489" s="20" t="s">
        <v>250</v>
      </c>
      <c r="BM489" s="218" t="s">
        <v>773</v>
      </c>
    </row>
    <row r="490" s="2" customFormat="1">
      <c r="A490" s="41"/>
      <c r="B490" s="42"/>
      <c r="C490" s="43"/>
      <c r="D490" s="220" t="s">
        <v>140</v>
      </c>
      <c r="E490" s="43"/>
      <c r="F490" s="221" t="s">
        <v>772</v>
      </c>
      <c r="G490" s="43"/>
      <c r="H490" s="43"/>
      <c r="I490" s="222"/>
      <c r="J490" s="43"/>
      <c r="K490" s="43"/>
      <c r="L490" s="47"/>
      <c r="M490" s="223"/>
      <c r="N490" s="224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140</v>
      </c>
      <c r="AU490" s="20" t="s">
        <v>81</v>
      </c>
    </row>
    <row r="491" s="2" customFormat="1" ht="24.15" customHeight="1">
      <c r="A491" s="41"/>
      <c r="B491" s="42"/>
      <c r="C491" s="207" t="s">
        <v>774</v>
      </c>
      <c r="D491" s="207" t="s">
        <v>133</v>
      </c>
      <c r="E491" s="208" t="s">
        <v>775</v>
      </c>
      <c r="F491" s="209" t="s">
        <v>776</v>
      </c>
      <c r="G491" s="210" t="s">
        <v>218</v>
      </c>
      <c r="H491" s="211">
        <v>2</v>
      </c>
      <c r="I491" s="212"/>
      <c r="J491" s="213">
        <f>ROUND(I491*H491,2)</f>
        <v>0</v>
      </c>
      <c r="K491" s="209" t="s">
        <v>137</v>
      </c>
      <c r="L491" s="47"/>
      <c r="M491" s="214" t="s">
        <v>19</v>
      </c>
      <c r="N491" s="215" t="s">
        <v>43</v>
      </c>
      <c r="O491" s="87"/>
      <c r="P491" s="216">
        <f>O491*H491</f>
        <v>0</v>
      </c>
      <c r="Q491" s="216">
        <v>0.00024000000000000001</v>
      </c>
      <c r="R491" s="216">
        <f>Q491*H491</f>
        <v>0.00048000000000000001</v>
      </c>
      <c r="S491" s="216">
        <v>0</v>
      </c>
      <c r="T491" s="217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8" t="s">
        <v>250</v>
      </c>
      <c r="AT491" s="218" t="s">
        <v>133</v>
      </c>
      <c r="AU491" s="218" t="s">
        <v>81</v>
      </c>
      <c r="AY491" s="20" t="s">
        <v>131</v>
      </c>
      <c r="BE491" s="219">
        <f>IF(N491="základní",J491,0)</f>
        <v>0</v>
      </c>
      <c r="BF491" s="219">
        <f>IF(N491="snížená",J491,0)</f>
        <v>0</v>
      </c>
      <c r="BG491" s="219">
        <f>IF(N491="zákl. přenesená",J491,0)</f>
        <v>0</v>
      </c>
      <c r="BH491" s="219">
        <f>IF(N491="sníž. přenesená",J491,0)</f>
        <v>0</v>
      </c>
      <c r="BI491" s="219">
        <f>IF(N491="nulová",J491,0)</f>
        <v>0</v>
      </c>
      <c r="BJ491" s="20" t="s">
        <v>77</v>
      </c>
      <c r="BK491" s="219">
        <f>ROUND(I491*H491,2)</f>
        <v>0</v>
      </c>
      <c r="BL491" s="20" t="s">
        <v>250</v>
      </c>
      <c r="BM491" s="218" t="s">
        <v>777</v>
      </c>
    </row>
    <row r="492" s="2" customFormat="1">
      <c r="A492" s="41"/>
      <c r="B492" s="42"/>
      <c r="C492" s="43"/>
      <c r="D492" s="220" t="s">
        <v>140</v>
      </c>
      <c r="E492" s="43"/>
      <c r="F492" s="221" t="s">
        <v>778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140</v>
      </c>
      <c r="AU492" s="20" t="s">
        <v>81</v>
      </c>
    </row>
    <row r="493" s="2" customFormat="1">
      <c r="A493" s="41"/>
      <c r="B493" s="42"/>
      <c r="C493" s="43"/>
      <c r="D493" s="225" t="s">
        <v>142</v>
      </c>
      <c r="E493" s="43"/>
      <c r="F493" s="226" t="s">
        <v>779</v>
      </c>
      <c r="G493" s="43"/>
      <c r="H493" s="43"/>
      <c r="I493" s="222"/>
      <c r="J493" s="43"/>
      <c r="K493" s="43"/>
      <c r="L493" s="47"/>
      <c r="M493" s="223"/>
      <c r="N493" s="224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142</v>
      </c>
      <c r="AU493" s="20" t="s">
        <v>81</v>
      </c>
    </row>
    <row r="494" s="2" customFormat="1" ht="24.15" customHeight="1">
      <c r="A494" s="41"/>
      <c r="B494" s="42"/>
      <c r="C494" s="207" t="s">
        <v>780</v>
      </c>
      <c r="D494" s="207" t="s">
        <v>133</v>
      </c>
      <c r="E494" s="208" t="s">
        <v>781</v>
      </c>
      <c r="F494" s="209" t="s">
        <v>782</v>
      </c>
      <c r="G494" s="210" t="s">
        <v>218</v>
      </c>
      <c r="H494" s="211">
        <v>2</v>
      </c>
      <c r="I494" s="212"/>
      <c r="J494" s="213">
        <f>ROUND(I494*H494,2)</f>
        <v>0</v>
      </c>
      <c r="K494" s="209" t="s">
        <v>137</v>
      </c>
      <c r="L494" s="47"/>
      <c r="M494" s="214" t="s">
        <v>19</v>
      </c>
      <c r="N494" s="215" t="s">
        <v>43</v>
      </c>
      <c r="O494" s="87"/>
      <c r="P494" s="216">
        <f>O494*H494</f>
        <v>0</v>
      </c>
      <c r="Q494" s="216">
        <v>0.00095</v>
      </c>
      <c r="R494" s="216">
        <f>Q494*H494</f>
        <v>0.0019</v>
      </c>
      <c r="S494" s="216">
        <v>0</v>
      </c>
      <c r="T494" s="217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18" t="s">
        <v>250</v>
      </c>
      <c r="AT494" s="218" t="s">
        <v>133</v>
      </c>
      <c r="AU494" s="218" t="s">
        <v>81</v>
      </c>
      <c r="AY494" s="20" t="s">
        <v>131</v>
      </c>
      <c r="BE494" s="219">
        <f>IF(N494="základní",J494,0)</f>
        <v>0</v>
      </c>
      <c r="BF494" s="219">
        <f>IF(N494="snížená",J494,0)</f>
        <v>0</v>
      </c>
      <c r="BG494" s="219">
        <f>IF(N494="zákl. přenesená",J494,0)</f>
        <v>0</v>
      </c>
      <c r="BH494" s="219">
        <f>IF(N494="sníž. přenesená",J494,0)</f>
        <v>0</v>
      </c>
      <c r="BI494" s="219">
        <f>IF(N494="nulová",J494,0)</f>
        <v>0</v>
      </c>
      <c r="BJ494" s="20" t="s">
        <v>77</v>
      </c>
      <c r="BK494" s="219">
        <f>ROUND(I494*H494,2)</f>
        <v>0</v>
      </c>
      <c r="BL494" s="20" t="s">
        <v>250</v>
      </c>
      <c r="BM494" s="218" t="s">
        <v>783</v>
      </c>
    </row>
    <row r="495" s="2" customFormat="1">
      <c r="A495" s="41"/>
      <c r="B495" s="42"/>
      <c r="C495" s="43"/>
      <c r="D495" s="220" t="s">
        <v>140</v>
      </c>
      <c r="E495" s="43"/>
      <c r="F495" s="221" t="s">
        <v>784</v>
      </c>
      <c r="G495" s="43"/>
      <c r="H495" s="43"/>
      <c r="I495" s="222"/>
      <c r="J495" s="43"/>
      <c r="K495" s="43"/>
      <c r="L495" s="47"/>
      <c r="M495" s="223"/>
      <c r="N495" s="224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140</v>
      </c>
      <c r="AU495" s="20" t="s">
        <v>81</v>
      </c>
    </row>
    <row r="496" s="2" customFormat="1">
      <c r="A496" s="41"/>
      <c r="B496" s="42"/>
      <c r="C496" s="43"/>
      <c r="D496" s="225" t="s">
        <v>142</v>
      </c>
      <c r="E496" s="43"/>
      <c r="F496" s="226" t="s">
        <v>785</v>
      </c>
      <c r="G496" s="43"/>
      <c r="H496" s="43"/>
      <c r="I496" s="222"/>
      <c r="J496" s="43"/>
      <c r="K496" s="43"/>
      <c r="L496" s="47"/>
      <c r="M496" s="223"/>
      <c r="N496" s="224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142</v>
      </c>
      <c r="AU496" s="20" t="s">
        <v>81</v>
      </c>
    </row>
    <row r="497" s="2" customFormat="1" ht="24.15" customHeight="1">
      <c r="A497" s="41"/>
      <c r="B497" s="42"/>
      <c r="C497" s="207" t="s">
        <v>786</v>
      </c>
      <c r="D497" s="207" t="s">
        <v>133</v>
      </c>
      <c r="E497" s="208" t="s">
        <v>787</v>
      </c>
      <c r="F497" s="209" t="s">
        <v>788</v>
      </c>
      <c r="G497" s="210" t="s">
        <v>218</v>
      </c>
      <c r="H497" s="211">
        <v>43</v>
      </c>
      <c r="I497" s="212"/>
      <c r="J497" s="213">
        <f>ROUND(I497*H497,2)</f>
        <v>0</v>
      </c>
      <c r="K497" s="209" t="s">
        <v>137</v>
      </c>
      <c r="L497" s="47"/>
      <c r="M497" s="214" t="s">
        <v>19</v>
      </c>
      <c r="N497" s="215" t="s">
        <v>43</v>
      </c>
      <c r="O497" s="87"/>
      <c r="P497" s="216">
        <f>O497*H497</f>
        <v>0</v>
      </c>
      <c r="Q497" s="216">
        <v>0.00013999999999999999</v>
      </c>
      <c r="R497" s="216">
        <f>Q497*H497</f>
        <v>0.0060199999999999993</v>
      </c>
      <c r="S497" s="216">
        <v>0</v>
      </c>
      <c r="T497" s="217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8" t="s">
        <v>250</v>
      </c>
      <c r="AT497" s="218" t="s">
        <v>133</v>
      </c>
      <c r="AU497" s="218" t="s">
        <v>81</v>
      </c>
      <c r="AY497" s="20" t="s">
        <v>131</v>
      </c>
      <c r="BE497" s="219">
        <f>IF(N497="základní",J497,0)</f>
        <v>0</v>
      </c>
      <c r="BF497" s="219">
        <f>IF(N497="snížená",J497,0)</f>
        <v>0</v>
      </c>
      <c r="BG497" s="219">
        <f>IF(N497="zákl. přenesená",J497,0)</f>
        <v>0</v>
      </c>
      <c r="BH497" s="219">
        <f>IF(N497="sníž. přenesená",J497,0)</f>
        <v>0</v>
      </c>
      <c r="BI497" s="219">
        <f>IF(N497="nulová",J497,0)</f>
        <v>0</v>
      </c>
      <c r="BJ497" s="20" t="s">
        <v>77</v>
      </c>
      <c r="BK497" s="219">
        <f>ROUND(I497*H497,2)</f>
        <v>0</v>
      </c>
      <c r="BL497" s="20" t="s">
        <v>250</v>
      </c>
      <c r="BM497" s="218" t="s">
        <v>789</v>
      </c>
    </row>
    <row r="498" s="2" customFormat="1">
      <c r="A498" s="41"/>
      <c r="B498" s="42"/>
      <c r="C498" s="43"/>
      <c r="D498" s="220" t="s">
        <v>140</v>
      </c>
      <c r="E498" s="43"/>
      <c r="F498" s="221" t="s">
        <v>790</v>
      </c>
      <c r="G498" s="43"/>
      <c r="H498" s="43"/>
      <c r="I498" s="222"/>
      <c r="J498" s="43"/>
      <c r="K498" s="43"/>
      <c r="L498" s="47"/>
      <c r="M498" s="223"/>
      <c r="N498" s="224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140</v>
      </c>
      <c r="AU498" s="20" t="s">
        <v>81</v>
      </c>
    </row>
    <row r="499" s="2" customFormat="1">
      <c r="A499" s="41"/>
      <c r="B499" s="42"/>
      <c r="C499" s="43"/>
      <c r="D499" s="225" t="s">
        <v>142</v>
      </c>
      <c r="E499" s="43"/>
      <c r="F499" s="226" t="s">
        <v>791</v>
      </c>
      <c r="G499" s="43"/>
      <c r="H499" s="43"/>
      <c r="I499" s="222"/>
      <c r="J499" s="43"/>
      <c r="K499" s="43"/>
      <c r="L499" s="47"/>
      <c r="M499" s="223"/>
      <c r="N499" s="224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142</v>
      </c>
      <c r="AU499" s="20" t="s">
        <v>81</v>
      </c>
    </row>
    <row r="500" s="2" customFormat="1" ht="21.75" customHeight="1">
      <c r="A500" s="41"/>
      <c r="B500" s="42"/>
      <c r="C500" s="207" t="s">
        <v>792</v>
      </c>
      <c r="D500" s="207" t="s">
        <v>133</v>
      </c>
      <c r="E500" s="208" t="s">
        <v>793</v>
      </c>
      <c r="F500" s="209" t="s">
        <v>794</v>
      </c>
      <c r="G500" s="210" t="s">
        <v>218</v>
      </c>
      <c r="H500" s="211">
        <v>1</v>
      </c>
      <c r="I500" s="212"/>
      <c r="J500" s="213">
        <f>ROUND(I500*H500,2)</f>
        <v>0</v>
      </c>
      <c r="K500" s="209" t="s">
        <v>137</v>
      </c>
      <c r="L500" s="47"/>
      <c r="M500" s="214" t="s">
        <v>19</v>
      </c>
      <c r="N500" s="215" t="s">
        <v>43</v>
      </c>
      <c r="O500" s="87"/>
      <c r="P500" s="216">
        <f>O500*H500</f>
        <v>0</v>
      </c>
      <c r="Q500" s="216">
        <v>0.00069999999999999999</v>
      </c>
      <c r="R500" s="216">
        <f>Q500*H500</f>
        <v>0.00069999999999999999</v>
      </c>
      <c r="S500" s="216">
        <v>0</v>
      </c>
      <c r="T500" s="217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18" t="s">
        <v>250</v>
      </c>
      <c r="AT500" s="218" t="s">
        <v>133</v>
      </c>
      <c r="AU500" s="218" t="s">
        <v>81</v>
      </c>
      <c r="AY500" s="20" t="s">
        <v>131</v>
      </c>
      <c r="BE500" s="219">
        <f>IF(N500="základní",J500,0)</f>
        <v>0</v>
      </c>
      <c r="BF500" s="219">
        <f>IF(N500="snížená",J500,0)</f>
        <v>0</v>
      </c>
      <c r="BG500" s="219">
        <f>IF(N500="zákl. přenesená",J500,0)</f>
        <v>0</v>
      </c>
      <c r="BH500" s="219">
        <f>IF(N500="sníž. přenesená",J500,0)</f>
        <v>0</v>
      </c>
      <c r="BI500" s="219">
        <f>IF(N500="nulová",J500,0)</f>
        <v>0</v>
      </c>
      <c r="BJ500" s="20" t="s">
        <v>77</v>
      </c>
      <c r="BK500" s="219">
        <f>ROUND(I500*H500,2)</f>
        <v>0</v>
      </c>
      <c r="BL500" s="20" t="s">
        <v>250</v>
      </c>
      <c r="BM500" s="218" t="s">
        <v>795</v>
      </c>
    </row>
    <row r="501" s="2" customFormat="1">
      <c r="A501" s="41"/>
      <c r="B501" s="42"/>
      <c r="C501" s="43"/>
      <c r="D501" s="220" t="s">
        <v>140</v>
      </c>
      <c r="E501" s="43"/>
      <c r="F501" s="221" t="s">
        <v>796</v>
      </c>
      <c r="G501" s="43"/>
      <c r="H501" s="43"/>
      <c r="I501" s="222"/>
      <c r="J501" s="43"/>
      <c r="K501" s="43"/>
      <c r="L501" s="47"/>
      <c r="M501" s="223"/>
      <c r="N501" s="224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140</v>
      </c>
      <c r="AU501" s="20" t="s">
        <v>81</v>
      </c>
    </row>
    <row r="502" s="2" customFormat="1">
      <c r="A502" s="41"/>
      <c r="B502" s="42"/>
      <c r="C502" s="43"/>
      <c r="D502" s="225" t="s">
        <v>142</v>
      </c>
      <c r="E502" s="43"/>
      <c r="F502" s="226" t="s">
        <v>797</v>
      </c>
      <c r="G502" s="43"/>
      <c r="H502" s="43"/>
      <c r="I502" s="222"/>
      <c r="J502" s="43"/>
      <c r="K502" s="43"/>
      <c r="L502" s="47"/>
      <c r="M502" s="223"/>
      <c r="N502" s="224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142</v>
      </c>
      <c r="AU502" s="20" t="s">
        <v>81</v>
      </c>
    </row>
    <row r="503" s="2" customFormat="1" ht="24.15" customHeight="1">
      <c r="A503" s="41"/>
      <c r="B503" s="42"/>
      <c r="C503" s="207" t="s">
        <v>798</v>
      </c>
      <c r="D503" s="207" t="s">
        <v>133</v>
      </c>
      <c r="E503" s="208" t="s">
        <v>799</v>
      </c>
      <c r="F503" s="209" t="s">
        <v>800</v>
      </c>
      <c r="G503" s="210" t="s">
        <v>218</v>
      </c>
      <c r="H503" s="211">
        <v>43</v>
      </c>
      <c r="I503" s="212"/>
      <c r="J503" s="213">
        <f>ROUND(I503*H503,2)</f>
        <v>0</v>
      </c>
      <c r="K503" s="209" t="s">
        <v>137</v>
      </c>
      <c r="L503" s="47"/>
      <c r="M503" s="214" t="s">
        <v>19</v>
      </c>
      <c r="N503" s="215" t="s">
        <v>43</v>
      </c>
      <c r="O503" s="87"/>
      <c r="P503" s="216">
        <f>O503*H503</f>
        <v>0</v>
      </c>
      <c r="Q503" s="216">
        <v>0.00085999999999999998</v>
      </c>
      <c r="R503" s="216">
        <f>Q503*H503</f>
        <v>0.036979999999999999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250</v>
      </c>
      <c r="AT503" s="218" t="s">
        <v>133</v>
      </c>
      <c r="AU503" s="218" t="s">
        <v>81</v>
      </c>
      <c r="AY503" s="20" t="s">
        <v>131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77</v>
      </c>
      <c r="BK503" s="219">
        <f>ROUND(I503*H503,2)</f>
        <v>0</v>
      </c>
      <c r="BL503" s="20" t="s">
        <v>250</v>
      </c>
      <c r="BM503" s="218" t="s">
        <v>801</v>
      </c>
    </row>
    <row r="504" s="2" customFormat="1">
      <c r="A504" s="41"/>
      <c r="B504" s="42"/>
      <c r="C504" s="43"/>
      <c r="D504" s="220" t="s">
        <v>140</v>
      </c>
      <c r="E504" s="43"/>
      <c r="F504" s="221" t="s">
        <v>802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140</v>
      </c>
      <c r="AU504" s="20" t="s">
        <v>81</v>
      </c>
    </row>
    <row r="505" s="2" customFormat="1">
      <c r="A505" s="41"/>
      <c r="B505" s="42"/>
      <c r="C505" s="43"/>
      <c r="D505" s="225" t="s">
        <v>142</v>
      </c>
      <c r="E505" s="43"/>
      <c r="F505" s="226" t="s">
        <v>803</v>
      </c>
      <c r="G505" s="43"/>
      <c r="H505" s="43"/>
      <c r="I505" s="222"/>
      <c r="J505" s="43"/>
      <c r="K505" s="43"/>
      <c r="L505" s="47"/>
      <c r="M505" s="223"/>
      <c r="N505" s="22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142</v>
      </c>
      <c r="AU505" s="20" t="s">
        <v>81</v>
      </c>
    </row>
    <row r="506" s="2" customFormat="1" ht="24.15" customHeight="1">
      <c r="A506" s="41"/>
      <c r="B506" s="42"/>
      <c r="C506" s="207" t="s">
        <v>804</v>
      </c>
      <c r="D506" s="207" t="s">
        <v>133</v>
      </c>
      <c r="E506" s="208" t="s">
        <v>805</v>
      </c>
      <c r="F506" s="209" t="s">
        <v>806</v>
      </c>
      <c r="G506" s="210" t="s">
        <v>218</v>
      </c>
      <c r="H506" s="211">
        <v>8</v>
      </c>
      <c r="I506" s="212"/>
      <c r="J506" s="213">
        <f>ROUND(I506*H506,2)</f>
        <v>0</v>
      </c>
      <c r="K506" s="209" t="s">
        <v>137</v>
      </c>
      <c r="L506" s="47"/>
      <c r="M506" s="214" t="s">
        <v>19</v>
      </c>
      <c r="N506" s="215" t="s">
        <v>43</v>
      </c>
      <c r="O506" s="87"/>
      <c r="P506" s="216">
        <f>O506*H506</f>
        <v>0</v>
      </c>
      <c r="Q506" s="216">
        <v>0.00022000000000000001</v>
      </c>
      <c r="R506" s="216">
        <f>Q506*H506</f>
        <v>0.0017600000000000001</v>
      </c>
      <c r="S506" s="216">
        <v>0</v>
      </c>
      <c r="T506" s="217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8" t="s">
        <v>250</v>
      </c>
      <c r="AT506" s="218" t="s">
        <v>133</v>
      </c>
      <c r="AU506" s="218" t="s">
        <v>81</v>
      </c>
      <c r="AY506" s="20" t="s">
        <v>131</v>
      </c>
      <c r="BE506" s="219">
        <f>IF(N506="základní",J506,0)</f>
        <v>0</v>
      </c>
      <c r="BF506" s="219">
        <f>IF(N506="snížená",J506,0)</f>
        <v>0</v>
      </c>
      <c r="BG506" s="219">
        <f>IF(N506="zákl. přenesená",J506,0)</f>
        <v>0</v>
      </c>
      <c r="BH506" s="219">
        <f>IF(N506="sníž. přenesená",J506,0)</f>
        <v>0</v>
      </c>
      <c r="BI506" s="219">
        <f>IF(N506="nulová",J506,0)</f>
        <v>0</v>
      </c>
      <c r="BJ506" s="20" t="s">
        <v>77</v>
      </c>
      <c r="BK506" s="219">
        <f>ROUND(I506*H506,2)</f>
        <v>0</v>
      </c>
      <c r="BL506" s="20" t="s">
        <v>250</v>
      </c>
      <c r="BM506" s="218" t="s">
        <v>807</v>
      </c>
    </row>
    <row r="507" s="2" customFormat="1">
      <c r="A507" s="41"/>
      <c r="B507" s="42"/>
      <c r="C507" s="43"/>
      <c r="D507" s="220" t="s">
        <v>140</v>
      </c>
      <c r="E507" s="43"/>
      <c r="F507" s="221" t="s">
        <v>808</v>
      </c>
      <c r="G507" s="43"/>
      <c r="H507" s="43"/>
      <c r="I507" s="222"/>
      <c r="J507" s="43"/>
      <c r="K507" s="43"/>
      <c r="L507" s="47"/>
      <c r="M507" s="223"/>
      <c r="N507" s="224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140</v>
      </c>
      <c r="AU507" s="20" t="s">
        <v>81</v>
      </c>
    </row>
    <row r="508" s="2" customFormat="1">
      <c r="A508" s="41"/>
      <c r="B508" s="42"/>
      <c r="C508" s="43"/>
      <c r="D508" s="225" t="s">
        <v>142</v>
      </c>
      <c r="E508" s="43"/>
      <c r="F508" s="226" t="s">
        <v>809</v>
      </c>
      <c r="G508" s="43"/>
      <c r="H508" s="43"/>
      <c r="I508" s="222"/>
      <c r="J508" s="43"/>
      <c r="K508" s="43"/>
      <c r="L508" s="47"/>
      <c r="M508" s="223"/>
      <c r="N508" s="224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142</v>
      </c>
      <c r="AU508" s="20" t="s">
        <v>81</v>
      </c>
    </row>
    <row r="509" s="2" customFormat="1" ht="24.15" customHeight="1">
      <c r="A509" s="41"/>
      <c r="B509" s="42"/>
      <c r="C509" s="207" t="s">
        <v>810</v>
      </c>
      <c r="D509" s="207" t="s">
        <v>133</v>
      </c>
      <c r="E509" s="208" t="s">
        <v>811</v>
      </c>
      <c r="F509" s="209" t="s">
        <v>812</v>
      </c>
      <c r="G509" s="210" t="s">
        <v>218</v>
      </c>
      <c r="H509" s="211">
        <v>2</v>
      </c>
      <c r="I509" s="212"/>
      <c r="J509" s="213">
        <f>ROUND(I509*H509,2)</f>
        <v>0</v>
      </c>
      <c r="K509" s="209" t="s">
        <v>137</v>
      </c>
      <c r="L509" s="47"/>
      <c r="M509" s="214" t="s">
        <v>19</v>
      </c>
      <c r="N509" s="215" t="s">
        <v>43</v>
      </c>
      <c r="O509" s="87"/>
      <c r="P509" s="216">
        <f>O509*H509</f>
        <v>0</v>
      </c>
      <c r="Q509" s="216">
        <v>0.00056999999999999998</v>
      </c>
      <c r="R509" s="216">
        <f>Q509*H509</f>
        <v>0.00114</v>
      </c>
      <c r="S509" s="216">
        <v>0</v>
      </c>
      <c r="T509" s="217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8" t="s">
        <v>250</v>
      </c>
      <c r="AT509" s="218" t="s">
        <v>133</v>
      </c>
      <c r="AU509" s="218" t="s">
        <v>81</v>
      </c>
      <c r="AY509" s="20" t="s">
        <v>131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20" t="s">
        <v>77</v>
      </c>
      <c r="BK509" s="219">
        <f>ROUND(I509*H509,2)</f>
        <v>0</v>
      </c>
      <c r="BL509" s="20" t="s">
        <v>250</v>
      </c>
      <c r="BM509" s="218" t="s">
        <v>813</v>
      </c>
    </row>
    <row r="510" s="2" customFormat="1">
      <c r="A510" s="41"/>
      <c r="B510" s="42"/>
      <c r="C510" s="43"/>
      <c r="D510" s="220" t="s">
        <v>140</v>
      </c>
      <c r="E510" s="43"/>
      <c r="F510" s="221" t="s">
        <v>814</v>
      </c>
      <c r="G510" s="43"/>
      <c r="H510" s="43"/>
      <c r="I510" s="222"/>
      <c r="J510" s="43"/>
      <c r="K510" s="43"/>
      <c r="L510" s="47"/>
      <c r="M510" s="223"/>
      <c r="N510" s="224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140</v>
      </c>
      <c r="AU510" s="20" t="s">
        <v>81</v>
      </c>
    </row>
    <row r="511" s="2" customFormat="1">
      <c r="A511" s="41"/>
      <c r="B511" s="42"/>
      <c r="C511" s="43"/>
      <c r="D511" s="225" t="s">
        <v>142</v>
      </c>
      <c r="E511" s="43"/>
      <c r="F511" s="226" t="s">
        <v>815</v>
      </c>
      <c r="G511" s="43"/>
      <c r="H511" s="43"/>
      <c r="I511" s="222"/>
      <c r="J511" s="43"/>
      <c r="K511" s="43"/>
      <c r="L511" s="47"/>
      <c r="M511" s="223"/>
      <c r="N511" s="224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142</v>
      </c>
      <c r="AU511" s="20" t="s">
        <v>81</v>
      </c>
    </row>
    <row r="512" s="2" customFormat="1" ht="24.15" customHeight="1">
      <c r="A512" s="41"/>
      <c r="B512" s="42"/>
      <c r="C512" s="207" t="s">
        <v>816</v>
      </c>
      <c r="D512" s="207" t="s">
        <v>133</v>
      </c>
      <c r="E512" s="208" t="s">
        <v>817</v>
      </c>
      <c r="F512" s="209" t="s">
        <v>818</v>
      </c>
      <c r="G512" s="210" t="s">
        <v>218</v>
      </c>
      <c r="H512" s="211">
        <v>1</v>
      </c>
      <c r="I512" s="212"/>
      <c r="J512" s="213">
        <f>ROUND(I512*H512,2)</f>
        <v>0</v>
      </c>
      <c r="K512" s="209" t="s">
        <v>137</v>
      </c>
      <c r="L512" s="47"/>
      <c r="M512" s="214" t="s">
        <v>19</v>
      </c>
      <c r="N512" s="215" t="s">
        <v>43</v>
      </c>
      <c r="O512" s="87"/>
      <c r="P512" s="216">
        <f>O512*H512</f>
        <v>0</v>
      </c>
      <c r="Q512" s="216">
        <v>0.00114</v>
      </c>
      <c r="R512" s="216">
        <f>Q512*H512</f>
        <v>0.00114</v>
      </c>
      <c r="S512" s="216">
        <v>0</v>
      </c>
      <c r="T512" s="217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8" t="s">
        <v>250</v>
      </c>
      <c r="AT512" s="218" t="s">
        <v>133</v>
      </c>
      <c r="AU512" s="218" t="s">
        <v>81</v>
      </c>
      <c r="AY512" s="20" t="s">
        <v>131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20" t="s">
        <v>77</v>
      </c>
      <c r="BK512" s="219">
        <f>ROUND(I512*H512,2)</f>
        <v>0</v>
      </c>
      <c r="BL512" s="20" t="s">
        <v>250</v>
      </c>
      <c r="BM512" s="218" t="s">
        <v>819</v>
      </c>
    </row>
    <row r="513" s="2" customFormat="1">
      <c r="A513" s="41"/>
      <c r="B513" s="42"/>
      <c r="C513" s="43"/>
      <c r="D513" s="220" t="s">
        <v>140</v>
      </c>
      <c r="E513" s="43"/>
      <c r="F513" s="221" t="s">
        <v>820</v>
      </c>
      <c r="G513" s="43"/>
      <c r="H513" s="43"/>
      <c r="I513" s="222"/>
      <c r="J513" s="43"/>
      <c r="K513" s="43"/>
      <c r="L513" s="47"/>
      <c r="M513" s="223"/>
      <c r="N513" s="224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140</v>
      </c>
      <c r="AU513" s="20" t="s">
        <v>81</v>
      </c>
    </row>
    <row r="514" s="2" customFormat="1">
      <c r="A514" s="41"/>
      <c r="B514" s="42"/>
      <c r="C514" s="43"/>
      <c r="D514" s="225" t="s">
        <v>142</v>
      </c>
      <c r="E514" s="43"/>
      <c r="F514" s="226" t="s">
        <v>821</v>
      </c>
      <c r="G514" s="43"/>
      <c r="H514" s="43"/>
      <c r="I514" s="222"/>
      <c r="J514" s="43"/>
      <c r="K514" s="43"/>
      <c r="L514" s="47"/>
      <c r="M514" s="223"/>
      <c r="N514" s="224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142</v>
      </c>
      <c r="AU514" s="20" t="s">
        <v>81</v>
      </c>
    </row>
    <row r="515" s="2" customFormat="1" ht="24.15" customHeight="1">
      <c r="A515" s="41"/>
      <c r="B515" s="42"/>
      <c r="C515" s="207" t="s">
        <v>822</v>
      </c>
      <c r="D515" s="207" t="s">
        <v>133</v>
      </c>
      <c r="E515" s="208" t="s">
        <v>823</v>
      </c>
      <c r="F515" s="209" t="s">
        <v>824</v>
      </c>
      <c r="G515" s="210" t="s">
        <v>218</v>
      </c>
      <c r="H515" s="211">
        <v>1</v>
      </c>
      <c r="I515" s="212"/>
      <c r="J515" s="213">
        <f>ROUND(I515*H515,2)</f>
        <v>0</v>
      </c>
      <c r="K515" s="209" t="s">
        <v>137</v>
      </c>
      <c r="L515" s="47"/>
      <c r="M515" s="214" t="s">
        <v>19</v>
      </c>
      <c r="N515" s="215" t="s">
        <v>43</v>
      </c>
      <c r="O515" s="87"/>
      <c r="P515" s="216">
        <f>O515*H515</f>
        <v>0</v>
      </c>
      <c r="Q515" s="216">
        <v>0.00124</v>
      </c>
      <c r="R515" s="216">
        <f>Q515*H515</f>
        <v>0.00124</v>
      </c>
      <c r="S515" s="216">
        <v>0</v>
      </c>
      <c r="T515" s="217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8" t="s">
        <v>250</v>
      </c>
      <c r="AT515" s="218" t="s">
        <v>133</v>
      </c>
      <c r="AU515" s="218" t="s">
        <v>81</v>
      </c>
      <c r="AY515" s="20" t="s">
        <v>131</v>
      </c>
      <c r="BE515" s="219">
        <f>IF(N515="základní",J515,0)</f>
        <v>0</v>
      </c>
      <c r="BF515" s="219">
        <f>IF(N515="snížená",J515,0)</f>
        <v>0</v>
      </c>
      <c r="BG515" s="219">
        <f>IF(N515="zákl. přenesená",J515,0)</f>
        <v>0</v>
      </c>
      <c r="BH515" s="219">
        <f>IF(N515="sníž. přenesená",J515,0)</f>
        <v>0</v>
      </c>
      <c r="BI515" s="219">
        <f>IF(N515="nulová",J515,0)</f>
        <v>0</v>
      </c>
      <c r="BJ515" s="20" t="s">
        <v>77</v>
      </c>
      <c r="BK515" s="219">
        <f>ROUND(I515*H515,2)</f>
        <v>0</v>
      </c>
      <c r="BL515" s="20" t="s">
        <v>250</v>
      </c>
      <c r="BM515" s="218" t="s">
        <v>825</v>
      </c>
    </row>
    <row r="516" s="2" customFormat="1">
      <c r="A516" s="41"/>
      <c r="B516" s="42"/>
      <c r="C516" s="43"/>
      <c r="D516" s="220" t="s">
        <v>140</v>
      </c>
      <c r="E516" s="43"/>
      <c r="F516" s="221" t="s">
        <v>826</v>
      </c>
      <c r="G516" s="43"/>
      <c r="H516" s="43"/>
      <c r="I516" s="222"/>
      <c r="J516" s="43"/>
      <c r="K516" s="43"/>
      <c r="L516" s="47"/>
      <c r="M516" s="223"/>
      <c r="N516" s="224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140</v>
      </c>
      <c r="AU516" s="20" t="s">
        <v>81</v>
      </c>
    </row>
    <row r="517" s="2" customFormat="1">
      <c r="A517" s="41"/>
      <c r="B517" s="42"/>
      <c r="C517" s="43"/>
      <c r="D517" s="225" t="s">
        <v>142</v>
      </c>
      <c r="E517" s="43"/>
      <c r="F517" s="226" t="s">
        <v>827</v>
      </c>
      <c r="G517" s="43"/>
      <c r="H517" s="43"/>
      <c r="I517" s="222"/>
      <c r="J517" s="43"/>
      <c r="K517" s="43"/>
      <c r="L517" s="47"/>
      <c r="M517" s="223"/>
      <c r="N517" s="22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142</v>
      </c>
      <c r="AU517" s="20" t="s">
        <v>81</v>
      </c>
    </row>
    <row r="518" s="2" customFormat="1" ht="21.75" customHeight="1">
      <c r="A518" s="41"/>
      <c r="B518" s="42"/>
      <c r="C518" s="207" t="s">
        <v>828</v>
      </c>
      <c r="D518" s="207" t="s">
        <v>133</v>
      </c>
      <c r="E518" s="208" t="s">
        <v>829</v>
      </c>
      <c r="F518" s="209" t="s">
        <v>830</v>
      </c>
      <c r="G518" s="210" t="s">
        <v>218</v>
      </c>
      <c r="H518" s="211">
        <v>4</v>
      </c>
      <c r="I518" s="212"/>
      <c r="J518" s="213">
        <f>ROUND(I518*H518,2)</f>
        <v>0</v>
      </c>
      <c r="K518" s="209" t="s">
        <v>137</v>
      </c>
      <c r="L518" s="47"/>
      <c r="M518" s="214" t="s">
        <v>19</v>
      </c>
      <c r="N518" s="215" t="s">
        <v>43</v>
      </c>
      <c r="O518" s="87"/>
      <c r="P518" s="216">
        <f>O518*H518</f>
        <v>0</v>
      </c>
      <c r="Q518" s="216">
        <v>0.00050000000000000001</v>
      </c>
      <c r="R518" s="216">
        <f>Q518*H518</f>
        <v>0.002</v>
      </c>
      <c r="S518" s="216">
        <v>0</v>
      </c>
      <c r="T518" s="217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18" t="s">
        <v>250</v>
      </c>
      <c r="AT518" s="218" t="s">
        <v>133</v>
      </c>
      <c r="AU518" s="218" t="s">
        <v>81</v>
      </c>
      <c r="AY518" s="20" t="s">
        <v>131</v>
      </c>
      <c r="BE518" s="219">
        <f>IF(N518="základní",J518,0)</f>
        <v>0</v>
      </c>
      <c r="BF518" s="219">
        <f>IF(N518="snížená",J518,0)</f>
        <v>0</v>
      </c>
      <c r="BG518" s="219">
        <f>IF(N518="zákl. přenesená",J518,0)</f>
        <v>0</v>
      </c>
      <c r="BH518" s="219">
        <f>IF(N518="sníž. přenesená",J518,0)</f>
        <v>0</v>
      </c>
      <c r="BI518" s="219">
        <f>IF(N518="nulová",J518,0)</f>
        <v>0</v>
      </c>
      <c r="BJ518" s="20" t="s">
        <v>77</v>
      </c>
      <c r="BK518" s="219">
        <f>ROUND(I518*H518,2)</f>
        <v>0</v>
      </c>
      <c r="BL518" s="20" t="s">
        <v>250</v>
      </c>
      <c r="BM518" s="218" t="s">
        <v>831</v>
      </c>
    </row>
    <row r="519" s="2" customFormat="1">
      <c r="A519" s="41"/>
      <c r="B519" s="42"/>
      <c r="C519" s="43"/>
      <c r="D519" s="220" t="s">
        <v>140</v>
      </c>
      <c r="E519" s="43"/>
      <c r="F519" s="221" t="s">
        <v>832</v>
      </c>
      <c r="G519" s="43"/>
      <c r="H519" s="43"/>
      <c r="I519" s="222"/>
      <c r="J519" s="43"/>
      <c r="K519" s="43"/>
      <c r="L519" s="47"/>
      <c r="M519" s="223"/>
      <c r="N519" s="224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140</v>
      </c>
      <c r="AU519" s="20" t="s">
        <v>81</v>
      </c>
    </row>
    <row r="520" s="2" customFormat="1">
      <c r="A520" s="41"/>
      <c r="B520" s="42"/>
      <c r="C520" s="43"/>
      <c r="D520" s="225" t="s">
        <v>142</v>
      </c>
      <c r="E520" s="43"/>
      <c r="F520" s="226" t="s">
        <v>833</v>
      </c>
      <c r="G520" s="43"/>
      <c r="H520" s="43"/>
      <c r="I520" s="222"/>
      <c r="J520" s="43"/>
      <c r="K520" s="43"/>
      <c r="L520" s="47"/>
      <c r="M520" s="223"/>
      <c r="N520" s="224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142</v>
      </c>
      <c r="AU520" s="20" t="s">
        <v>81</v>
      </c>
    </row>
    <row r="521" s="2" customFormat="1" ht="24.15" customHeight="1">
      <c r="A521" s="41"/>
      <c r="B521" s="42"/>
      <c r="C521" s="207" t="s">
        <v>834</v>
      </c>
      <c r="D521" s="207" t="s">
        <v>133</v>
      </c>
      <c r="E521" s="208" t="s">
        <v>835</v>
      </c>
      <c r="F521" s="209" t="s">
        <v>836</v>
      </c>
      <c r="G521" s="210" t="s">
        <v>218</v>
      </c>
      <c r="H521" s="211">
        <v>8</v>
      </c>
      <c r="I521" s="212"/>
      <c r="J521" s="213">
        <f>ROUND(I521*H521,2)</f>
        <v>0</v>
      </c>
      <c r="K521" s="209" t="s">
        <v>137</v>
      </c>
      <c r="L521" s="47"/>
      <c r="M521" s="214" t="s">
        <v>19</v>
      </c>
      <c r="N521" s="215" t="s">
        <v>43</v>
      </c>
      <c r="O521" s="87"/>
      <c r="P521" s="216">
        <f>O521*H521</f>
        <v>0</v>
      </c>
      <c r="Q521" s="216">
        <v>0.00069999999999999999</v>
      </c>
      <c r="R521" s="216">
        <f>Q521*H521</f>
        <v>0.0055999999999999999</v>
      </c>
      <c r="S521" s="216">
        <v>0</v>
      </c>
      <c r="T521" s="217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8" t="s">
        <v>250</v>
      </c>
      <c r="AT521" s="218" t="s">
        <v>133</v>
      </c>
      <c r="AU521" s="218" t="s">
        <v>81</v>
      </c>
      <c r="AY521" s="20" t="s">
        <v>131</v>
      </c>
      <c r="BE521" s="219">
        <f>IF(N521="základní",J521,0)</f>
        <v>0</v>
      </c>
      <c r="BF521" s="219">
        <f>IF(N521="snížená",J521,0)</f>
        <v>0</v>
      </c>
      <c r="BG521" s="219">
        <f>IF(N521="zákl. přenesená",J521,0)</f>
        <v>0</v>
      </c>
      <c r="BH521" s="219">
        <f>IF(N521="sníž. přenesená",J521,0)</f>
        <v>0</v>
      </c>
      <c r="BI521" s="219">
        <f>IF(N521="nulová",J521,0)</f>
        <v>0</v>
      </c>
      <c r="BJ521" s="20" t="s">
        <v>77</v>
      </c>
      <c r="BK521" s="219">
        <f>ROUND(I521*H521,2)</f>
        <v>0</v>
      </c>
      <c r="BL521" s="20" t="s">
        <v>250</v>
      </c>
      <c r="BM521" s="218" t="s">
        <v>837</v>
      </c>
    </row>
    <row r="522" s="2" customFormat="1">
      <c r="A522" s="41"/>
      <c r="B522" s="42"/>
      <c r="C522" s="43"/>
      <c r="D522" s="220" t="s">
        <v>140</v>
      </c>
      <c r="E522" s="43"/>
      <c r="F522" s="221" t="s">
        <v>838</v>
      </c>
      <c r="G522" s="43"/>
      <c r="H522" s="43"/>
      <c r="I522" s="222"/>
      <c r="J522" s="43"/>
      <c r="K522" s="43"/>
      <c r="L522" s="47"/>
      <c r="M522" s="223"/>
      <c r="N522" s="224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140</v>
      </c>
      <c r="AU522" s="20" t="s">
        <v>81</v>
      </c>
    </row>
    <row r="523" s="2" customFormat="1">
      <c r="A523" s="41"/>
      <c r="B523" s="42"/>
      <c r="C523" s="43"/>
      <c r="D523" s="225" t="s">
        <v>142</v>
      </c>
      <c r="E523" s="43"/>
      <c r="F523" s="226" t="s">
        <v>839</v>
      </c>
      <c r="G523" s="43"/>
      <c r="H523" s="43"/>
      <c r="I523" s="222"/>
      <c r="J523" s="43"/>
      <c r="K523" s="43"/>
      <c r="L523" s="47"/>
      <c r="M523" s="223"/>
      <c r="N523" s="224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142</v>
      </c>
      <c r="AU523" s="20" t="s">
        <v>81</v>
      </c>
    </row>
    <row r="524" s="2" customFormat="1" ht="24.15" customHeight="1">
      <c r="A524" s="41"/>
      <c r="B524" s="42"/>
      <c r="C524" s="207" t="s">
        <v>840</v>
      </c>
      <c r="D524" s="207" t="s">
        <v>133</v>
      </c>
      <c r="E524" s="208" t="s">
        <v>841</v>
      </c>
      <c r="F524" s="209" t="s">
        <v>842</v>
      </c>
      <c r="G524" s="210" t="s">
        <v>218</v>
      </c>
      <c r="H524" s="211">
        <v>2</v>
      </c>
      <c r="I524" s="212"/>
      <c r="J524" s="213">
        <f>ROUND(I524*H524,2)</f>
        <v>0</v>
      </c>
      <c r="K524" s="209" t="s">
        <v>137</v>
      </c>
      <c r="L524" s="47"/>
      <c r="M524" s="214" t="s">
        <v>19</v>
      </c>
      <c r="N524" s="215" t="s">
        <v>43</v>
      </c>
      <c r="O524" s="87"/>
      <c r="P524" s="216">
        <f>O524*H524</f>
        <v>0</v>
      </c>
      <c r="Q524" s="216">
        <v>0.00107</v>
      </c>
      <c r="R524" s="216">
        <f>Q524*H524</f>
        <v>0.00214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250</v>
      </c>
      <c r="AT524" s="218" t="s">
        <v>133</v>
      </c>
      <c r="AU524" s="218" t="s">
        <v>81</v>
      </c>
      <c r="AY524" s="20" t="s">
        <v>131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20" t="s">
        <v>77</v>
      </c>
      <c r="BK524" s="219">
        <f>ROUND(I524*H524,2)</f>
        <v>0</v>
      </c>
      <c r="BL524" s="20" t="s">
        <v>250</v>
      </c>
      <c r="BM524" s="218" t="s">
        <v>843</v>
      </c>
    </row>
    <row r="525" s="2" customFormat="1">
      <c r="A525" s="41"/>
      <c r="B525" s="42"/>
      <c r="C525" s="43"/>
      <c r="D525" s="220" t="s">
        <v>140</v>
      </c>
      <c r="E525" s="43"/>
      <c r="F525" s="221" t="s">
        <v>844</v>
      </c>
      <c r="G525" s="43"/>
      <c r="H525" s="43"/>
      <c r="I525" s="222"/>
      <c r="J525" s="43"/>
      <c r="K525" s="43"/>
      <c r="L525" s="47"/>
      <c r="M525" s="223"/>
      <c r="N525" s="22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140</v>
      </c>
      <c r="AU525" s="20" t="s">
        <v>81</v>
      </c>
    </row>
    <row r="526" s="2" customFormat="1">
      <c r="A526" s="41"/>
      <c r="B526" s="42"/>
      <c r="C526" s="43"/>
      <c r="D526" s="225" t="s">
        <v>142</v>
      </c>
      <c r="E526" s="43"/>
      <c r="F526" s="226" t="s">
        <v>845</v>
      </c>
      <c r="G526" s="43"/>
      <c r="H526" s="43"/>
      <c r="I526" s="222"/>
      <c r="J526" s="43"/>
      <c r="K526" s="43"/>
      <c r="L526" s="47"/>
      <c r="M526" s="223"/>
      <c r="N526" s="224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142</v>
      </c>
      <c r="AU526" s="20" t="s">
        <v>81</v>
      </c>
    </row>
    <row r="527" s="2" customFormat="1" ht="24.15" customHeight="1">
      <c r="A527" s="41"/>
      <c r="B527" s="42"/>
      <c r="C527" s="207" t="s">
        <v>846</v>
      </c>
      <c r="D527" s="207" t="s">
        <v>133</v>
      </c>
      <c r="E527" s="208" t="s">
        <v>847</v>
      </c>
      <c r="F527" s="209" t="s">
        <v>848</v>
      </c>
      <c r="G527" s="210" t="s">
        <v>218</v>
      </c>
      <c r="H527" s="211">
        <v>3</v>
      </c>
      <c r="I527" s="212"/>
      <c r="J527" s="213">
        <f>ROUND(I527*H527,2)</f>
        <v>0</v>
      </c>
      <c r="K527" s="209" t="s">
        <v>137</v>
      </c>
      <c r="L527" s="47"/>
      <c r="M527" s="214" t="s">
        <v>19</v>
      </c>
      <c r="N527" s="215" t="s">
        <v>43</v>
      </c>
      <c r="O527" s="87"/>
      <c r="P527" s="216">
        <f>O527*H527</f>
        <v>0</v>
      </c>
      <c r="Q527" s="216">
        <v>0.0037699999999999999</v>
      </c>
      <c r="R527" s="216">
        <f>Q527*H527</f>
        <v>0.011310000000000001</v>
      </c>
      <c r="S527" s="216">
        <v>0</v>
      </c>
      <c r="T527" s="217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8" t="s">
        <v>250</v>
      </c>
      <c r="AT527" s="218" t="s">
        <v>133</v>
      </c>
      <c r="AU527" s="218" t="s">
        <v>81</v>
      </c>
      <c r="AY527" s="20" t="s">
        <v>131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20" t="s">
        <v>77</v>
      </c>
      <c r="BK527" s="219">
        <f>ROUND(I527*H527,2)</f>
        <v>0</v>
      </c>
      <c r="BL527" s="20" t="s">
        <v>250</v>
      </c>
      <c r="BM527" s="218" t="s">
        <v>849</v>
      </c>
    </row>
    <row r="528" s="2" customFormat="1">
      <c r="A528" s="41"/>
      <c r="B528" s="42"/>
      <c r="C528" s="43"/>
      <c r="D528" s="220" t="s">
        <v>140</v>
      </c>
      <c r="E528" s="43"/>
      <c r="F528" s="221" t="s">
        <v>850</v>
      </c>
      <c r="G528" s="43"/>
      <c r="H528" s="43"/>
      <c r="I528" s="222"/>
      <c r="J528" s="43"/>
      <c r="K528" s="43"/>
      <c r="L528" s="47"/>
      <c r="M528" s="223"/>
      <c r="N528" s="224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140</v>
      </c>
      <c r="AU528" s="20" t="s">
        <v>81</v>
      </c>
    </row>
    <row r="529" s="2" customFormat="1">
      <c r="A529" s="41"/>
      <c r="B529" s="42"/>
      <c r="C529" s="43"/>
      <c r="D529" s="225" t="s">
        <v>142</v>
      </c>
      <c r="E529" s="43"/>
      <c r="F529" s="226" t="s">
        <v>851</v>
      </c>
      <c r="G529" s="43"/>
      <c r="H529" s="43"/>
      <c r="I529" s="222"/>
      <c r="J529" s="43"/>
      <c r="K529" s="43"/>
      <c r="L529" s="47"/>
      <c r="M529" s="223"/>
      <c r="N529" s="22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142</v>
      </c>
      <c r="AU529" s="20" t="s">
        <v>81</v>
      </c>
    </row>
    <row r="530" s="2" customFormat="1" ht="24.15" customHeight="1">
      <c r="A530" s="41"/>
      <c r="B530" s="42"/>
      <c r="C530" s="207" t="s">
        <v>852</v>
      </c>
      <c r="D530" s="207" t="s">
        <v>133</v>
      </c>
      <c r="E530" s="208" t="s">
        <v>853</v>
      </c>
      <c r="F530" s="209" t="s">
        <v>854</v>
      </c>
      <c r="G530" s="210" t="s">
        <v>168</v>
      </c>
      <c r="H530" s="211">
        <v>0.085000000000000006</v>
      </c>
      <c r="I530" s="212"/>
      <c r="J530" s="213">
        <f>ROUND(I530*H530,2)</f>
        <v>0</v>
      </c>
      <c r="K530" s="209" t="s">
        <v>137</v>
      </c>
      <c r="L530" s="47"/>
      <c r="M530" s="214" t="s">
        <v>19</v>
      </c>
      <c r="N530" s="215" t="s">
        <v>43</v>
      </c>
      <c r="O530" s="87"/>
      <c r="P530" s="216">
        <f>O530*H530</f>
        <v>0</v>
      </c>
      <c r="Q530" s="216">
        <v>0</v>
      </c>
      <c r="R530" s="216">
        <f>Q530*H530</f>
        <v>0</v>
      </c>
      <c r="S530" s="216">
        <v>0</v>
      </c>
      <c r="T530" s="217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8" t="s">
        <v>250</v>
      </c>
      <c r="AT530" s="218" t="s">
        <v>133</v>
      </c>
      <c r="AU530" s="218" t="s">
        <v>81</v>
      </c>
      <c r="AY530" s="20" t="s">
        <v>131</v>
      </c>
      <c r="BE530" s="219">
        <f>IF(N530="základní",J530,0)</f>
        <v>0</v>
      </c>
      <c r="BF530" s="219">
        <f>IF(N530="snížená",J530,0)</f>
        <v>0</v>
      </c>
      <c r="BG530" s="219">
        <f>IF(N530="zákl. přenesená",J530,0)</f>
        <v>0</v>
      </c>
      <c r="BH530" s="219">
        <f>IF(N530="sníž. přenesená",J530,0)</f>
        <v>0</v>
      </c>
      <c r="BI530" s="219">
        <f>IF(N530="nulová",J530,0)</f>
        <v>0</v>
      </c>
      <c r="BJ530" s="20" t="s">
        <v>77</v>
      </c>
      <c r="BK530" s="219">
        <f>ROUND(I530*H530,2)</f>
        <v>0</v>
      </c>
      <c r="BL530" s="20" t="s">
        <v>250</v>
      </c>
      <c r="BM530" s="218" t="s">
        <v>855</v>
      </c>
    </row>
    <row r="531" s="2" customFormat="1">
      <c r="A531" s="41"/>
      <c r="B531" s="42"/>
      <c r="C531" s="43"/>
      <c r="D531" s="220" t="s">
        <v>140</v>
      </c>
      <c r="E531" s="43"/>
      <c r="F531" s="221" t="s">
        <v>856</v>
      </c>
      <c r="G531" s="43"/>
      <c r="H531" s="43"/>
      <c r="I531" s="222"/>
      <c r="J531" s="43"/>
      <c r="K531" s="43"/>
      <c r="L531" s="47"/>
      <c r="M531" s="223"/>
      <c r="N531" s="224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140</v>
      </c>
      <c r="AU531" s="20" t="s">
        <v>81</v>
      </c>
    </row>
    <row r="532" s="2" customFormat="1">
      <c r="A532" s="41"/>
      <c r="B532" s="42"/>
      <c r="C532" s="43"/>
      <c r="D532" s="225" t="s">
        <v>142</v>
      </c>
      <c r="E532" s="43"/>
      <c r="F532" s="226" t="s">
        <v>857</v>
      </c>
      <c r="G532" s="43"/>
      <c r="H532" s="43"/>
      <c r="I532" s="222"/>
      <c r="J532" s="43"/>
      <c r="K532" s="43"/>
      <c r="L532" s="47"/>
      <c r="M532" s="223"/>
      <c r="N532" s="224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142</v>
      </c>
      <c r="AU532" s="20" t="s">
        <v>81</v>
      </c>
    </row>
    <row r="533" s="12" customFormat="1" ht="22.8" customHeight="1">
      <c r="A533" s="12"/>
      <c r="B533" s="191"/>
      <c r="C533" s="192"/>
      <c r="D533" s="193" t="s">
        <v>71</v>
      </c>
      <c r="E533" s="205" t="s">
        <v>858</v>
      </c>
      <c r="F533" s="205" t="s">
        <v>859</v>
      </c>
      <c r="G533" s="192"/>
      <c r="H533" s="192"/>
      <c r="I533" s="195"/>
      <c r="J533" s="206">
        <f>BK533</f>
        <v>0</v>
      </c>
      <c r="K533" s="192"/>
      <c r="L533" s="197"/>
      <c r="M533" s="198"/>
      <c r="N533" s="199"/>
      <c r="O533" s="199"/>
      <c r="P533" s="200">
        <f>SUM(P534:P583)</f>
        <v>0</v>
      </c>
      <c r="Q533" s="199"/>
      <c r="R533" s="200">
        <f>SUM(R534:R583)</f>
        <v>2.95946</v>
      </c>
      <c r="S533" s="199"/>
      <c r="T533" s="201">
        <f>SUM(T534:T583)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2" t="s">
        <v>81</v>
      </c>
      <c r="AT533" s="203" t="s">
        <v>71</v>
      </c>
      <c r="AU533" s="203" t="s">
        <v>77</v>
      </c>
      <c r="AY533" s="202" t="s">
        <v>131</v>
      </c>
      <c r="BK533" s="204">
        <f>SUM(BK534:BK583)</f>
        <v>0</v>
      </c>
    </row>
    <row r="534" s="2" customFormat="1" ht="37.8" customHeight="1">
      <c r="A534" s="41"/>
      <c r="B534" s="42"/>
      <c r="C534" s="207" t="s">
        <v>860</v>
      </c>
      <c r="D534" s="207" t="s">
        <v>133</v>
      </c>
      <c r="E534" s="208" t="s">
        <v>861</v>
      </c>
      <c r="F534" s="209" t="s">
        <v>862</v>
      </c>
      <c r="G534" s="210" t="s">
        <v>218</v>
      </c>
      <c r="H534" s="211">
        <v>3</v>
      </c>
      <c r="I534" s="212"/>
      <c r="J534" s="213">
        <f>ROUND(I534*H534,2)</f>
        <v>0</v>
      </c>
      <c r="K534" s="209" t="s">
        <v>137</v>
      </c>
      <c r="L534" s="47"/>
      <c r="M534" s="214" t="s">
        <v>19</v>
      </c>
      <c r="N534" s="215" t="s">
        <v>43</v>
      </c>
      <c r="O534" s="87"/>
      <c r="P534" s="216">
        <f>O534*H534</f>
        <v>0</v>
      </c>
      <c r="Q534" s="216">
        <v>0.01942</v>
      </c>
      <c r="R534" s="216">
        <f>Q534*H534</f>
        <v>0.058259999999999999</v>
      </c>
      <c r="S534" s="216">
        <v>0</v>
      </c>
      <c r="T534" s="217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8" t="s">
        <v>250</v>
      </c>
      <c r="AT534" s="218" t="s">
        <v>133</v>
      </c>
      <c r="AU534" s="218" t="s">
        <v>81</v>
      </c>
      <c r="AY534" s="20" t="s">
        <v>131</v>
      </c>
      <c r="BE534" s="219">
        <f>IF(N534="základní",J534,0)</f>
        <v>0</v>
      </c>
      <c r="BF534" s="219">
        <f>IF(N534="snížená",J534,0)</f>
        <v>0</v>
      </c>
      <c r="BG534" s="219">
        <f>IF(N534="zákl. přenesená",J534,0)</f>
        <v>0</v>
      </c>
      <c r="BH534" s="219">
        <f>IF(N534="sníž. přenesená",J534,0)</f>
        <v>0</v>
      </c>
      <c r="BI534" s="219">
        <f>IF(N534="nulová",J534,0)</f>
        <v>0</v>
      </c>
      <c r="BJ534" s="20" t="s">
        <v>77</v>
      </c>
      <c r="BK534" s="219">
        <f>ROUND(I534*H534,2)</f>
        <v>0</v>
      </c>
      <c r="BL534" s="20" t="s">
        <v>250</v>
      </c>
      <c r="BM534" s="218" t="s">
        <v>863</v>
      </c>
    </row>
    <row r="535" s="2" customFormat="1">
      <c r="A535" s="41"/>
      <c r="B535" s="42"/>
      <c r="C535" s="43"/>
      <c r="D535" s="220" t="s">
        <v>140</v>
      </c>
      <c r="E535" s="43"/>
      <c r="F535" s="221" t="s">
        <v>864</v>
      </c>
      <c r="G535" s="43"/>
      <c r="H535" s="43"/>
      <c r="I535" s="222"/>
      <c r="J535" s="43"/>
      <c r="K535" s="43"/>
      <c r="L535" s="47"/>
      <c r="M535" s="223"/>
      <c r="N535" s="224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140</v>
      </c>
      <c r="AU535" s="20" t="s">
        <v>81</v>
      </c>
    </row>
    <row r="536" s="2" customFormat="1">
      <c r="A536" s="41"/>
      <c r="B536" s="42"/>
      <c r="C536" s="43"/>
      <c r="D536" s="225" t="s">
        <v>142</v>
      </c>
      <c r="E536" s="43"/>
      <c r="F536" s="226" t="s">
        <v>865</v>
      </c>
      <c r="G536" s="43"/>
      <c r="H536" s="43"/>
      <c r="I536" s="222"/>
      <c r="J536" s="43"/>
      <c r="K536" s="43"/>
      <c r="L536" s="47"/>
      <c r="M536" s="223"/>
      <c r="N536" s="22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142</v>
      </c>
      <c r="AU536" s="20" t="s">
        <v>81</v>
      </c>
    </row>
    <row r="537" s="2" customFormat="1" ht="37.8" customHeight="1">
      <c r="A537" s="41"/>
      <c r="B537" s="42"/>
      <c r="C537" s="207" t="s">
        <v>866</v>
      </c>
      <c r="D537" s="207" t="s">
        <v>133</v>
      </c>
      <c r="E537" s="208" t="s">
        <v>867</v>
      </c>
      <c r="F537" s="209" t="s">
        <v>868</v>
      </c>
      <c r="G537" s="210" t="s">
        <v>218</v>
      </c>
      <c r="H537" s="211">
        <v>2</v>
      </c>
      <c r="I537" s="212"/>
      <c r="J537" s="213">
        <f>ROUND(I537*H537,2)</f>
        <v>0</v>
      </c>
      <c r="K537" s="209" t="s">
        <v>137</v>
      </c>
      <c r="L537" s="47"/>
      <c r="M537" s="214" t="s">
        <v>19</v>
      </c>
      <c r="N537" s="215" t="s">
        <v>43</v>
      </c>
      <c r="O537" s="87"/>
      <c r="P537" s="216">
        <f>O537*H537</f>
        <v>0</v>
      </c>
      <c r="Q537" s="216">
        <v>0.0309</v>
      </c>
      <c r="R537" s="216">
        <f>Q537*H537</f>
        <v>0.061800000000000001</v>
      </c>
      <c r="S537" s="216">
        <v>0</v>
      </c>
      <c r="T537" s="217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8" t="s">
        <v>250</v>
      </c>
      <c r="AT537" s="218" t="s">
        <v>133</v>
      </c>
      <c r="AU537" s="218" t="s">
        <v>81</v>
      </c>
      <c r="AY537" s="20" t="s">
        <v>131</v>
      </c>
      <c r="BE537" s="219">
        <f>IF(N537="základní",J537,0)</f>
        <v>0</v>
      </c>
      <c r="BF537" s="219">
        <f>IF(N537="snížená",J537,0)</f>
        <v>0</v>
      </c>
      <c r="BG537" s="219">
        <f>IF(N537="zákl. přenesená",J537,0)</f>
        <v>0</v>
      </c>
      <c r="BH537" s="219">
        <f>IF(N537="sníž. přenesená",J537,0)</f>
        <v>0</v>
      </c>
      <c r="BI537" s="219">
        <f>IF(N537="nulová",J537,0)</f>
        <v>0</v>
      </c>
      <c r="BJ537" s="20" t="s">
        <v>77</v>
      </c>
      <c r="BK537" s="219">
        <f>ROUND(I537*H537,2)</f>
        <v>0</v>
      </c>
      <c r="BL537" s="20" t="s">
        <v>250</v>
      </c>
      <c r="BM537" s="218" t="s">
        <v>869</v>
      </c>
    </row>
    <row r="538" s="2" customFormat="1">
      <c r="A538" s="41"/>
      <c r="B538" s="42"/>
      <c r="C538" s="43"/>
      <c r="D538" s="220" t="s">
        <v>140</v>
      </c>
      <c r="E538" s="43"/>
      <c r="F538" s="221" t="s">
        <v>870</v>
      </c>
      <c r="G538" s="43"/>
      <c r="H538" s="43"/>
      <c r="I538" s="222"/>
      <c r="J538" s="43"/>
      <c r="K538" s="43"/>
      <c r="L538" s="47"/>
      <c r="M538" s="223"/>
      <c r="N538" s="224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140</v>
      </c>
      <c r="AU538" s="20" t="s">
        <v>81</v>
      </c>
    </row>
    <row r="539" s="2" customFormat="1">
      <c r="A539" s="41"/>
      <c r="B539" s="42"/>
      <c r="C539" s="43"/>
      <c r="D539" s="225" t="s">
        <v>142</v>
      </c>
      <c r="E539" s="43"/>
      <c r="F539" s="226" t="s">
        <v>871</v>
      </c>
      <c r="G539" s="43"/>
      <c r="H539" s="43"/>
      <c r="I539" s="222"/>
      <c r="J539" s="43"/>
      <c r="K539" s="43"/>
      <c r="L539" s="47"/>
      <c r="M539" s="223"/>
      <c r="N539" s="224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142</v>
      </c>
      <c r="AU539" s="20" t="s">
        <v>81</v>
      </c>
    </row>
    <row r="540" s="2" customFormat="1" ht="37.8" customHeight="1">
      <c r="A540" s="41"/>
      <c r="B540" s="42"/>
      <c r="C540" s="207" t="s">
        <v>872</v>
      </c>
      <c r="D540" s="207" t="s">
        <v>133</v>
      </c>
      <c r="E540" s="208" t="s">
        <v>873</v>
      </c>
      <c r="F540" s="209" t="s">
        <v>874</v>
      </c>
      <c r="G540" s="210" t="s">
        <v>218</v>
      </c>
      <c r="H540" s="211">
        <v>2</v>
      </c>
      <c r="I540" s="212"/>
      <c r="J540" s="213">
        <f>ROUND(I540*H540,2)</f>
        <v>0</v>
      </c>
      <c r="K540" s="209" t="s">
        <v>137</v>
      </c>
      <c r="L540" s="47"/>
      <c r="M540" s="214" t="s">
        <v>19</v>
      </c>
      <c r="N540" s="215" t="s">
        <v>43</v>
      </c>
      <c r="O540" s="87"/>
      <c r="P540" s="216">
        <f>O540*H540</f>
        <v>0</v>
      </c>
      <c r="Q540" s="216">
        <v>0.02828</v>
      </c>
      <c r="R540" s="216">
        <f>Q540*H540</f>
        <v>0.056559999999999999</v>
      </c>
      <c r="S540" s="216">
        <v>0</v>
      </c>
      <c r="T540" s="217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8" t="s">
        <v>250</v>
      </c>
      <c r="AT540" s="218" t="s">
        <v>133</v>
      </c>
      <c r="AU540" s="218" t="s">
        <v>81</v>
      </c>
      <c r="AY540" s="20" t="s">
        <v>131</v>
      </c>
      <c r="BE540" s="219">
        <f>IF(N540="základní",J540,0)</f>
        <v>0</v>
      </c>
      <c r="BF540" s="219">
        <f>IF(N540="snížená",J540,0)</f>
        <v>0</v>
      </c>
      <c r="BG540" s="219">
        <f>IF(N540="zákl. přenesená",J540,0)</f>
        <v>0</v>
      </c>
      <c r="BH540" s="219">
        <f>IF(N540="sníž. přenesená",J540,0)</f>
        <v>0</v>
      </c>
      <c r="BI540" s="219">
        <f>IF(N540="nulová",J540,0)</f>
        <v>0</v>
      </c>
      <c r="BJ540" s="20" t="s">
        <v>77</v>
      </c>
      <c r="BK540" s="219">
        <f>ROUND(I540*H540,2)</f>
        <v>0</v>
      </c>
      <c r="BL540" s="20" t="s">
        <v>250</v>
      </c>
      <c r="BM540" s="218" t="s">
        <v>875</v>
      </c>
    </row>
    <row r="541" s="2" customFormat="1">
      <c r="A541" s="41"/>
      <c r="B541" s="42"/>
      <c r="C541" s="43"/>
      <c r="D541" s="220" t="s">
        <v>140</v>
      </c>
      <c r="E541" s="43"/>
      <c r="F541" s="221" t="s">
        <v>876</v>
      </c>
      <c r="G541" s="43"/>
      <c r="H541" s="43"/>
      <c r="I541" s="222"/>
      <c r="J541" s="43"/>
      <c r="K541" s="43"/>
      <c r="L541" s="47"/>
      <c r="M541" s="223"/>
      <c r="N541" s="22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140</v>
      </c>
      <c r="AU541" s="20" t="s">
        <v>81</v>
      </c>
    </row>
    <row r="542" s="2" customFormat="1">
      <c r="A542" s="41"/>
      <c r="B542" s="42"/>
      <c r="C542" s="43"/>
      <c r="D542" s="225" t="s">
        <v>142</v>
      </c>
      <c r="E542" s="43"/>
      <c r="F542" s="226" t="s">
        <v>877</v>
      </c>
      <c r="G542" s="43"/>
      <c r="H542" s="43"/>
      <c r="I542" s="222"/>
      <c r="J542" s="43"/>
      <c r="K542" s="43"/>
      <c r="L542" s="47"/>
      <c r="M542" s="223"/>
      <c r="N542" s="224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142</v>
      </c>
      <c r="AU542" s="20" t="s">
        <v>81</v>
      </c>
    </row>
    <row r="543" s="2" customFormat="1" ht="37.8" customHeight="1">
      <c r="A543" s="41"/>
      <c r="B543" s="42"/>
      <c r="C543" s="207" t="s">
        <v>878</v>
      </c>
      <c r="D543" s="207" t="s">
        <v>133</v>
      </c>
      <c r="E543" s="208" t="s">
        <v>879</v>
      </c>
      <c r="F543" s="209" t="s">
        <v>880</v>
      </c>
      <c r="G543" s="210" t="s">
        <v>218</v>
      </c>
      <c r="H543" s="211">
        <v>7</v>
      </c>
      <c r="I543" s="212"/>
      <c r="J543" s="213">
        <f>ROUND(I543*H543,2)</f>
        <v>0</v>
      </c>
      <c r="K543" s="209" t="s">
        <v>137</v>
      </c>
      <c r="L543" s="47"/>
      <c r="M543" s="214" t="s">
        <v>19</v>
      </c>
      <c r="N543" s="215" t="s">
        <v>43</v>
      </c>
      <c r="O543" s="87"/>
      <c r="P543" s="216">
        <f>O543*H543</f>
        <v>0</v>
      </c>
      <c r="Q543" s="216">
        <v>0.034799999999999998</v>
      </c>
      <c r="R543" s="216">
        <f>Q543*H543</f>
        <v>0.24359999999999998</v>
      </c>
      <c r="S543" s="216">
        <v>0</v>
      </c>
      <c r="T543" s="217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8" t="s">
        <v>250</v>
      </c>
      <c r="AT543" s="218" t="s">
        <v>133</v>
      </c>
      <c r="AU543" s="218" t="s">
        <v>81</v>
      </c>
      <c r="AY543" s="20" t="s">
        <v>131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20" t="s">
        <v>77</v>
      </c>
      <c r="BK543" s="219">
        <f>ROUND(I543*H543,2)</f>
        <v>0</v>
      </c>
      <c r="BL543" s="20" t="s">
        <v>250</v>
      </c>
      <c r="BM543" s="218" t="s">
        <v>881</v>
      </c>
    </row>
    <row r="544" s="2" customFormat="1">
      <c r="A544" s="41"/>
      <c r="B544" s="42"/>
      <c r="C544" s="43"/>
      <c r="D544" s="220" t="s">
        <v>140</v>
      </c>
      <c r="E544" s="43"/>
      <c r="F544" s="221" t="s">
        <v>882</v>
      </c>
      <c r="G544" s="43"/>
      <c r="H544" s="43"/>
      <c r="I544" s="222"/>
      <c r="J544" s="43"/>
      <c r="K544" s="43"/>
      <c r="L544" s="47"/>
      <c r="M544" s="223"/>
      <c r="N544" s="224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140</v>
      </c>
      <c r="AU544" s="20" t="s">
        <v>81</v>
      </c>
    </row>
    <row r="545" s="2" customFormat="1">
      <c r="A545" s="41"/>
      <c r="B545" s="42"/>
      <c r="C545" s="43"/>
      <c r="D545" s="225" t="s">
        <v>142</v>
      </c>
      <c r="E545" s="43"/>
      <c r="F545" s="226" t="s">
        <v>883</v>
      </c>
      <c r="G545" s="43"/>
      <c r="H545" s="43"/>
      <c r="I545" s="222"/>
      <c r="J545" s="43"/>
      <c r="K545" s="43"/>
      <c r="L545" s="47"/>
      <c r="M545" s="223"/>
      <c r="N545" s="224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142</v>
      </c>
      <c r="AU545" s="20" t="s">
        <v>81</v>
      </c>
    </row>
    <row r="546" s="2" customFormat="1" ht="37.8" customHeight="1">
      <c r="A546" s="41"/>
      <c r="B546" s="42"/>
      <c r="C546" s="207" t="s">
        <v>884</v>
      </c>
      <c r="D546" s="207" t="s">
        <v>133</v>
      </c>
      <c r="E546" s="208" t="s">
        <v>885</v>
      </c>
      <c r="F546" s="209" t="s">
        <v>886</v>
      </c>
      <c r="G546" s="210" t="s">
        <v>218</v>
      </c>
      <c r="H546" s="211">
        <v>1</v>
      </c>
      <c r="I546" s="212"/>
      <c r="J546" s="213">
        <f>ROUND(I546*H546,2)</f>
        <v>0</v>
      </c>
      <c r="K546" s="209" t="s">
        <v>137</v>
      </c>
      <c r="L546" s="47"/>
      <c r="M546" s="214" t="s">
        <v>19</v>
      </c>
      <c r="N546" s="215" t="s">
        <v>43</v>
      </c>
      <c r="O546" s="87"/>
      <c r="P546" s="216">
        <f>O546*H546</f>
        <v>0</v>
      </c>
      <c r="Q546" s="216">
        <v>0.047840000000000001</v>
      </c>
      <c r="R546" s="216">
        <f>Q546*H546</f>
        <v>0.047840000000000001</v>
      </c>
      <c r="S546" s="216">
        <v>0</v>
      </c>
      <c r="T546" s="21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8" t="s">
        <v>250</v>
      </c>
      <c r="AT546" s="218" t="s">
        <v>133</v>
      </c>
      <c r="AU546" s="218" t="s">
        <v>81</v>
      </c>
      <c r="AY546" s="20" t="s">
        <v>131</v>
      </c>
      <c r="BE546" s="219">
        <f>IF(N546="základní",J546,0)</f>
        <v>0</v>
      </c>
      <c r="BF546" s="219">
        <f>IF(N546="snížená",J546,0)</f>
        <v>0</v>
      </c>
      <c r="BG546" s="219">
        <f>IF(N546="zákl. přenesená",J546,0)</f>
        <v>0</v>
      </c>
      <c r="BH546" s="219">
        <f>IF(N546="sníž. přenesená",J546,0)</f>
        <v>0</v>
      </c>
      <c r="BI546" s="219">
        <f>IF(N546="nulová",J546,0)</f>
        <v>0</v>
      </c>
      <c r="BJ546" s="20" t="s">
        <v>77</v>
      </c>
      <c r="BK546" s="219">
        <f>ROUND(I546*H546,2)</f>
        <v>0</v>
      </c>
      <c r="BL546" s="20" t="s">
        <v>250</v>
      </c>
      <c r="BM546" s="218" t="s">
        <v>887</v>
      </c>
    </row>
    <row r="547" s="2" customFormat="1">
      <c r="A547" s="41"/>
      <c r="B547" s="42"/>
      <c r="C547" s="43"/>
      <c r="D547" s="220" t="s">
        <v>140</v>
      </c>
      <c r="E547" s="43"/>
      <c r="F547" s="221" t="s">
        <v>888</v>
      </c>
      <c r="G547" s="43"/>
      <c r="H547" s="43"/>
      <c r="I547" s="222"/>
      <c r="J547" s="43"/>
      <c r="K547" s="43"/>
      <c r="L547" s="47"/>
      <c r="M547" s="223"/>
      <c r="N547" s="224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140</v>
      </c>
      <c r="AU547" s="20" t="s">
        <v>81</v>
      </c>
    </row>
    <row r="548" s="2" customFormat="1">
      <c r="A548" s="41"/>
      <c r="B548" s="42"/>
      <c r="C548" s="43"/>
      <c r="D548" s="225" t="s">
        <v>142</v>
      </c>
      <c r="E548" s="43"/>
      <c r="F548" s="226" t="s">
        <v>889</v>
      </c>
      <c r="G548" s="43"/>
      <c r="H548" s="43"/>
      <c r="I548" s="222"/>
      <c r="J548" s="43"/>
      <c r="K548" s="43"/>
      <c r="L548" s="47"/>
      <c r="M548" s="223"/>
      <c r="N548" s="224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142</v>
      </c>
      <c r="AU548" s="20" t="s">
        <v>81</v>
      </c>
    </row>
    <row r="549" s="2" customFormat="1" ht="37.8" customHeight="1">
      <c r="A549" s="41"/>
      <c r="B549" s="42"/>
      <c r="C549" s="207" t="s">
        <v>890</v>
      </c>
      <c r="D549" s="207" t="s">
        <v>133</v>
      </c>
      <c r="E549" s="208" t="s">
        <v>891</v>
      </c>
      <c r="F549" s="209" t="s">
        <v>892</v>
      </c>
      <c r="G549" s="210" t="s">
        <v>218</v>
      </c>
      <c r="H549" s="211">
        <v>1</v>
      </c>
      <c r="I549" s="212"/>
      <c r="J549" s="213">
        <f>ROUND(I549*H549,2)</f>
        <v>0</v>
      </c>
      <c r="K549" s="209" t="s">
        <v>137</v>
      </c>
      <c r="L549" s="47"/>
      <c r="M549" s="214" t="s">
        <v>19</v>
      </c>
      <c r="N549" s="215" t="s">
        <v>43</v>
      </c>
      <c r="O549" s="87"/>
      <c r="P549" s="216">
        <f>O549*H549</f>
        <v>0</v>
      </c>
      <c r="Q549" s="216">
        <v>0.04684</v>
      </c>
      <c r="R549" s="216">
        <f>Q549*H549</f>
        <v>0.04684</v>
      </c>
      <c r="S549" s="216">
        <v>0</v>
      </c>
      <c r="T549" s="217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8" t="s">
        <v>250</v>
      </c>
      <c r="AT549" s="218" t="s">
        <v>133</v>
      </c>
      <c r="AU549" s="218" t="s">
        <v>81</v>
      </c>
      <c r="AY549" s="20" t="s">
        <v>131</v>
      </c>
      <c r="BE549" s="219">
        <f>IF(N549="základní",J549,0)</f>
        <v>0</v>
      </c>
      <c r="BF549" s="219">
        <f>IF(N549="snížená",J549,0)</f>
        <v>0</v>
      </c>
      <c r="BG549" s="219">
        <f>IF(N549="zákl. přenesená",J549,0)</f>
        <v>0</v>
      </c>
      <c r="BH549" s="219">
        <f>IF(N549="sníž. přenesená",J549,0)</f>
        <v>0</v>
      </c>
      <c r="BI549" s="219">
        <f>IF(N549="nulová",J549,0)</f>
        <v>0</v>
      </c>
      <c r="BJ549" s="20" t="s">
        <v>77</v>
      </c>
      <c r="BK549" s="219">
        <f>ROUND(I549*H549,2)</f>
        <v>0</v>
      </c>
      <c r="BL549" s="20" t="s">
        <v>250</v>
      </c>
      <c r="BM549" s="218" t="s">
        <v>893</v>
      </c>
    </row>
    <row r="550" s="2" customFormat="1">
      <c r="A550" s="41"/>
      <c r="B550" s="42"/>
      <c r="C550" s="43"/>
      <c r="D550" s="220" t="s">
        <v>140</v>
      </c>
      <c r="E550" s="43"/>
      <c r="F550" s="221" t="s">
        <v>894</v>
      </c>
      <c r="G550" s="43"/>
      <c r="H550" s="43"/>
      <c r="I550" s="222"/>
      <c r="J550" s="43"/>
      <c r="K550" s="43"/>
      <c r="L550" s="47"/>
      <c r="M550" s="223"/>
      <c r="N550" s="224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140</v>
      </c>
      <c r="AU550" s="20" t="s">
        <v>81</v>
      </c>
    </row>
    <row r="551" s="2" customFormat="1">
      <c r="A551" s="41"/>
      <c r="B551" s="42"/>
      <c r="C551" s="43"/>
      <c r="D551" s="225" t="s">
        <v>142</v>
      </c>
      <c r="E551" s="43"/>
      <c r="F551" s="226" t="s">
        <v>895</v>
      </c>
      <c r="G551" s="43"/>
      <c r="H551" s="43"/>
      <c r="I551" s="222"/>
      <c r="J551" s="43"/>
      <c r="K551" s="43"/>
      <c r="L551" s="47"/>
      <c r="M551" s="223"/>
      <c r="N551" s="224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142</v>
      </c>
      <c r="AU551" s="20" t="s">
        <v>81</v>
      </c>
    </row>
    <row r="552" s="2" customFormat="1" ht="37.8" customHeight="1">
      <c r="A552" s="41"/>
      <c r="B552" s="42"/>
      <c r="C552" s="207" t="s">
        <v>896</v>
      </c>
      <c r="D552" s="207" t="s">
        <v>133</v>
      </c>
      <c r="E552" s="208" t="s">
        <v>897</v>
      </c>
      <c r="F552" s="209" t="s">
        <v>898</v>
      </c>
      <c r="G552" s="210" t="s">
        <v>218</v>
      </c>
      <c r="H552" s="211">
        <v>1</v>
      </c>
      <c r="I552" s="212"/>
      <c r="J552" s="213">
        <f>ROUND(I552*H552,2)</f>
        <v>0</v>
      </c>
      <c r="K552" s="209" t="s">
        <v>137</v>
      </c>
      <c r="L552" s="47"/>
      <c r="M552" s="214" t="s">
        <v>19</v>
      </c>
      <c r="N552" s="215" t="s">
        <v>43</v>
      </c>
      <c r="O552" s="87"/>
      <c r="P552" s="216">
        <f>O552*H552</f>
        <v>0</v>
      </c>
      <c r="Q552" s="216">
        <v>0.058000000000000003</v>
      </c>
      <c r="R552" s="216">
        <f>Q552*H552</f>
        <v>0.058000000000000003</v>
      </c>
      <c r="S552" s="216">
        <v>0</v>
      </c>
      <c r="T552" s="217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8" t="s">
        <v>250</v>
      </c>
      <c r="AT552" s="218" t="s">
        <v>133</v>
      </c>
      <c r="AU552" s="218" t="s">
        <v>81</v>
      </c>
      <c r="AY552" s="20" t="s">
        <v>131</v>
      </c>
      <c r="BE552" s="219">
        <f>IF(N552="základní",J552,0)</f>
        <v>0</v>
      </c>
      <c r="BF552" s="219">
        <f>IF(N552="snížená",J552,0)</f>
        <v>0</v>
      </c>
      <c r="BG552" s="219">
        <f>IF(N552="zákl. přenesená",J552,0)</f>
        <v>0</v>
      </c>
      <c r="BH552" s="219">
        <f>IF(N552="sníž. přenesená",J552,0)</f>
        <v>0</v>
      </c>
      <c r="BI552" s="219">
        <f>IF(N552="nulová",J552,0)</f>
        <v>0</v>
      </c>
      <c r="BJ552" s="20" t="s">
        <v>77</v>
      </c>
      <c r="BK552" s="219">
        <f>ROUND(I552*H552,2)</f>
        <v>0</v>
      </c>
      <c r="BL552" s="20" t="s">
        <v>250</v>
      </c>
      <c r="BM552" s="218" t="s">
        <v>899</v>
      </c>
    </row>
    <row r="553" s="2" customFormat="1">
      <c r="A553" s="41"/>
      <c r="B553" s="42"/>
      <c r="C553" s="43"/>
      <c r="D553" s="220" t="s">
        <v>140</v>
      </c>
      <c r="E553" s="43"/>
      <c r="F553" s="221" t="s">
        <v>900</v>
      </c>
      <c r="G553" s="43"/>
      <c r="H553" s="43"/>
      <c r="I553" s="222"/>
      <c r="J553" s="43"/>
      <c r="K553" s="43"/>
      <c r="L553" s="47"/>
      <c r="M553" s="223"/>
      <c r="N553" s="22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140</v>
      </c>
      <c r="AU553" s="20" t="s">
        <v>81</v>
      </c>
    </row>
    <row r="554" s="2" customFormat="1">
      <c r="A554" s="41"/>
      <c r="B554" s="42"/>
      <c r="C554" s="43"/>
      <c r="D554" s="225" t="s">
        <v>142</v>
      </c>
      <c r="E554" s="43"/>
      <c r="F554" s="226" t="s">
        <v>901</v>
      </c>
      <c r="G554" s="43"/>
      <c r="H554" s="43"/>
      <c r="I554" s="222"/>
      <c r="J554" s="43"/>
      <c r="K554" s="43"/>
      <c r="L554" s="47"/>
      <c r="M554" s="223"/>
      <c r="N554" s="224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142</v>
      </c>
      <c r="AU554" s="20" t="s">
        <v>81</v>
      </c>
    </row>
    <row r="555" s="2" customFormat="1" ht="37.8" customHeight="1">
      <c r="A555" s="41"/>
      <c r="B555" s="42"/>
      <c r="C555" s="207" t="s">
        <v>902</v>
      </c>
      <c r="D555" s="207" t="s">
        <v>133</v>
      </c>
      <c r="E555" s="208" t="s">
        <v>903</v>
      </c>
      <c r="F555" s="209" t="s">
        <v>904</v>
      </c>
      <c r="G555" s="210" t="s">
        <v>218</v>
      </c>
      <c r="H555" s="211">
        <v>2</v>
      </c>
      <c r="I555" s="212"/>
      <c r="J555" s="213">
        <f>ROUND(I555*H555,2)</f>
        <v>0</v>
      </c>
      <c r="K555" s="209" t="s">
        <v>137</v>
      </c>
      <c r="L555" s="47"/>
      <c r="M555" s="214" t="s">
        <v>19</v>
      </c>
      <c r="N555" s="215" t="s">
        <v>43</v>
      </c>
      <c r="O555" s="87"/>
      <c r="P555" s="216">
        <f>O555*H555</f>
        <v>0</v>
      </c>
      <c r="Q555" s="216">
        <v>0.062199999999999998</v>
      </c>
      <c r="R555" s="216">
        <f>Q555*H555</f>
        <v>0.1244</v>
      </c>
      <c r="S555" s="216">
        <v>0</v>
      </c>
      <c r="T555" s="217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8" t="s">
        <v>250</v>
      </c>
      <c r="AT555" s="218" t="s">
        <v>133</v>
      </c>
      <c r="AU555" s="218" t="s">
        <v>81</v>
      </c>
      <c r="AY555" s="20" t="s">
        <v>131</v>
      </c>
      <c r="BE555" s="219">
        <f>IF(N555="základní",J555,0)</f>
        <v>0</v>
      </c>
      <c r="BF555" s="219">
        <f>IF(N555="snížená",J555,0)</f>
        <v>0</v>
      </c>
      <c r="BG555" s="219">
        <f>IF(N555="zákl. přenesená",J555,0)</f>
        <v>0</v>
      </c>
      <c r="BH555" s="219">
        <f>IF(N555="sníž. přenesená",J555,0)</f>
        <v>0</v>
      </c>
      <c r="BI555" s="219">
        <f>IF(N555="nulová",J555,0)</f>
        <v>0</v>
      </c>
      <c r="BJ555" s="20" t="s">
        <v>77</v>
      </c>
      <c r="BK555" s="219">
        <f>ROUND(I555*H555,2)</f>
        <v>0</v>
      </c>
      <c r="BL555" s="20" t="s">
        <v>250</v>
      </c>
      <c r="BM555" s="218" t="s">
        <v>905</v>
      </c>
    </row>
    <row r="556" s="2" customFormat="1">
      <c r="A556" s="41"/>
      <c r="B556" s="42"/>
      <c r="C556" s="43"/>
      <c r="D556" s="220" t="s">
        <v>140</v>
      </c>
      <c r="E556" s="43"/>
      <c r="F556" s="221" t="s">
        <v>906</v>
      </c>
      <c r="G556" s="43"/>
      <c r="H556" s="43"/>
      <c r="I556" s="222"/>
      <c r="J556" s="43"/>
      <c r="K556" s="43"/>
      <c r="L556" s="47"/>
      <c r="M556" s="223"/>
      <c r="N556" s="224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140</v>
      </c>
      <c r="AU556" s="20" t="s">
        <v>81</v>
      </c>
    </row>
    <row r="557" s="2" customFormat="1">
      <c r="A557" s="41"/>
      <c r="B557" s="42"/>
      <c r="C557" s="43"/>
      <c r="D557" s="225" t="s">
        <v>142</v>
      </c>
      <c r="E557" s="43"/>
      <c r="F557" s="226" t="s">
        <v>907</v>
      </c>
      <c r="G557" s="43"/>
      <c r="H557" s="43"/>
      <c r="I557" s="222"/>
      <c r="J557" s="43"/>
      <c r="K557" s="43"/>
      <c r="L557" s="47"/>
      <c r="M557" s="223"/>
      <c r="N557" s="224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142</v>
      </c>
      <c r="AU557" s="20" t="s">
        <v>81</v>
      </c>
    </row>
    <row r="558" s="2" customFormat="1" ht="37.8" customHeight="1">
      <c r="A558" s="41"/>
      <c r="B558" s="42"/>
      <c r="C558" s="207" t="s">
        <v>908</v>
      </c>
      <c r="D558" s="207" t="s">
        <v>133</v>
      </c>
      <c r="E558" s="208" t="s">
        <v>909</v>
      </c>
      <c r="F558" s="209" t="s">
        <v>910</v>
      </c>
      <c r="G558" s="210" t="s">
        <v>218</v>
      </c>
      <c r="H558" s="211">
        <v>6</v>
      </c>
      <c r="I558" s="212"/>
      <c r="J558" s="213">
        <f>ROUND(I558*H558,2)</f>
        <v>0</v>
      </c>
      <c r="K558" s="209" t="s">
        <v>137</v>
      </c>
      <c r="L558" s="47"/>
      <c r="M558" s="214" t="s">
        <v>19</v>
      </c>
      <c r="N558" s="215" t="s">
        <v>43</v>
      </c>
      <c r="O558" s="87"/>
      <c r="P558" s="216">
        <f>O558*H558</f>
        <v>0</v>
      </c>
      <c r="Q558" s="216">
        <v>0.069159999999999999</v>
      </c>
      <c r="R558" s="216">
        <f>Q558*H558</f>
        <v>0.41496</v>
      </c>
      <c r="S558" s="216">
        <v>0</v>
      </c>
      <c r="T558" s="217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8" t="s">
        <v>250</v>
      </c>
      <c r="AT558" s="218" t="s">
        <v>133</v>
      </c>
      <c r="AU558" s="218" t="s">
        <v>81</v>
      </c>
      <c r="AY558" s="20" t="s">
        <v>131</v>
      </c>
      <c r="BE558" s="219">
        <f>IF(N558="základní",J558,0)</f>
        <v>0</v>
      </c>
      <c r="BF558" s="219">
        <f>IF(N558="snížená",J558,0)</f>
        <v>0</v>
      </c>
      <c r="BG558" s="219">
        <f>IF(N558="zákl. přenesená",J558,0)</f>
        <v>0</v>
      </c>
      <c r="BH558" s="219">
        <f>IF(N558="sníž. přenesená",J558,0)</f>
        <v>0</v>
      </c>
      <c r="BI558" s="219">
        <f>IF(N558="nulová",J558,0)</f>
        <v>0</v>
      </c>
      <c r="BJ558" s="20" t="s">
        <v>77</v>
      </c>
      <c r="BK558" s="219">
        <f>ROUND(I558*H558,2)</f>
        <v>0</v>
      </c>
      <c r="BL558" s="20" t="s">
        <v>250</v>
      </c>
      <c r="BM558" s="218" t="s">
        <v>911</v>
      </c>
    </row>
    <row r="559" s="2" customFormat="1">
      <c r="A559" s="41"/>
      <c r="B559" s="42"/>
      <c r="C559" s="43"/>
      <c r="D559" s="220" t="s">
        <v>140</v>
      </c>
      <c r="E559" s="43"/>
      <c r="F559" s="221" t="s">
        <v>912</v>
      </c>
      <c r="G559" s="43"/>
      <c r="H559" s="43"/>
      <c r="I559" s="222"/>
      <c r="J559" s="43"/>
      <c r="K559" s="43"/>
      <c r="L559" s="47"/>
      <c r="M559" s="223"/>
      <c r="N559" s="224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140</v>
      </c>
      <c r="AU559" s="20" t="s">
        <v>81</v>
      </c>
    </row>
    <row r="560" s="2" customFormat="1">
      <c r="A560" s="41"/>
      <c r="B560" s="42"/>
      <c r="C560" s="43"/>
      <c r="D560" s="225" t="s">
        <v>142</v>
      </c>
      <c r="E560" s="43"/>
      <c r="F560" s="226" t="s">
        <v>913</v>
      </c>
      <c r="G560" s="43"/>
      <c r="H560" s="43"/>
      <c r="I560" s="222"/>
      <c r="J560" s="43"/>
      <c r="K560" s="43"/>
      <c r="L560" s="47"/>
      <c r="M560" s="223"/>
      <c r="N560" s="224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142</v>
      </c>
      <c r="AU560" s="20" t="s">
        <v>81</v>
      </c>
    </row>
    <row r="561" s="2" customFormat="1" ht="37.8" customHeight="1">
      <c r="A561" s="41"/>
      <c r="B561" s="42"/>
      <c r="C561" s="207" t="s">
        <v>914</v>
      </c>
      <c r="D561" s="207" t="s">
        <v>133</v>
      </c>
      <c r="E561" s="208" t="s">
        <v>915</v>
      </c>
      <c r="F561" s="209" t="s">
        <v>916</v>
      </c>
      <c r="G561" s="210" t="s">
        <v>218</v>
      </c>
      <c r="H561" s="211">
        <v>1</v>
      </c>
      <c r="I561" s="212"/>
      <c r="J561" s="213">
        <f>ROUND(I561*H561,2)</f>
        <v>0</v>
      </c>
      <c r="K561" s="209" t="s">
        <v>137</v>
      </c>
      <c r="L561" s="47"/>
      <c r="M561" s="214" t="s">
        <v>19</v>
      </c>
      <c r="N561" s="215" t="s">
        <v>43</v>
      </c>
      <c r="O561" s="87"/>
      <c r="P561" s="216">
        <f>O561*H561</f>
        <v>0</v>
      </c>
      <c r="Q561" s="216">
        <v>0.080320000000000003</v>
      </c>
      <c r="R561" s="216">
        <f>Q561*H561</f>
        <v>0.080320000000000003</v>
      </c>
      <c r="S561" s="216">
        <v>0</v>
      </c>
      <c r="T561" s="217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18" t="s">
        <v>250</v>
      </c>
      <c r="AT561" s="218" t="s">
        <v>133</v>
      </c>
      <c r="AU561" s="218" t="s">
        <v>81</v>
      </c>
      <c r="AY561" s="20" t="s">
        <v>131</v>
      </c>
      <c r="BE561" s="219">
        <f>IF(N561="základní",J561,0)</f>
        <v>0</v>
      </c>
      <c r="BF561" s="219">
        <f>IF(N561="snížená",J561,0)</f>
        <v>0</v>
      </c>
      <c r="BG561" s="219">
        <f>IF(N561="zákl. přenesená",J561,0)</f>
        <v>0</v>
      </c>
      <c r="BH561" s="219">
        <f>IF(N561="sníž. přenesená",J561,0)</f>
        <v>0</v>
      </c>
      <c r="BI561" s="219">
        <f>IF(N561="nulová",J561,0)</f>
        <v>0</v>
      </c>
      <c r="BJ561" s="20" t="s">
        <v>77</v>
      </c>
      <c r="BK561" s="219">
        <f>ROUND(I561*H561,2)</f>
        <v>0</v>
      </c>
      <c r="BL561" s="20" t="s">
        <v>250</v>
      </c>
      <c r="BM561" s="218" t="s">
        <v>917</v>
      </c>
    </row>
    <row r="562" s="2" customFormat="1">
      <c r="A562" s="41"/>
      <c r="B562" s="42"/>
      <c r="C562" s="43"/>
      <c r="D562" s="220" t="s">
        <v>140</v>
      </c>
      <c r="E562" s="43"/>
      <c r="F562" s="221" t="s">
        <v>918</v>
      </c>
      <c r="G562" s="43"/>
      <c r="H562" s="43"/>
      <c r="I562" s="222"/>
      <c r="J562" s="43"/>
      <c r="K562" s="43"/>
      <c r="L562" s="47"/>
      <c r="M562" s="223"/>
      <c r="N562" s="224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140</v>
      </c>
      <c r="AU562" s="20" t="s">
        <v>81</v>
      </c>
    </row>
    <row r="563" s="2" customFormat="1">
      <c r="A563" s="41"/>
      <c r="B563" s="42"/>
      <c r="C563" s="43"/>
      <c r="D563" s="225" t="s">
        <v>142</v>
      </c>
      <c r="E563" s="43"/>
      <c r="F563" s="226" t="s">
        <v>919</v>
      </c>
      <c r="G563" s="43"/>
      <c r="H563" s="43"/>
      <c r="I563" s="222"/>
      <c r="J563" s="43"/>
      <c r="K563" s="43"/>
      <c r="L563" s="47"/>
      <c r="M563" s="223"/>
      <c r="N563" s="224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142</v>
      </c>
      <c r="AU563" s="20" t="s">
        <v>81</v>
      </c>
    </row>
    <row r="564" s="2" customFormat="1" ht="37.8" customHeight="1">
      <c r="A564" s="41"/>
      <c r="B564" s="42"/>
      <c r="C564" s="207" t="s">
        <v>920</v>
      </c>
      <c r="D564" s="207" t="s">
        <v>133</v>
      </c>
      <c r="E564" s="208" t="s">
        <v>921</v>
      </c>
      <c r="F564" s="209" t="s">
        <v>922</v>
      </c>
      <c r="G564" s="210" t="s">
        <v>218</v>
      </c>
      <c r="H564" s="211">
        <v>6</v>
      </c>
      <c r="I564" s="212"/>
      <c r="J564" s="213">
        <f>ROUND(I564*H564,2)</f>
        <v>0</v>
      </c>
      <c r="K564" s="209" t="s">
        <v>137</v>
      </c>
      <c r="L564" s="47"/>
      <c r="M564" s="214" t="s">
        <v>19</v>
      </c>
      <c r="N564" s="215" t="s">
        <v>43</v>
      </c>
      <c r="O564" s="87"/>
      <c r="P564" s="216">
        <f>O564*H564</f>
        <v>0</v>
      </c>
      <c r="Q564" s="216">
        <v>0.091480000000000006</v>
      </c>
      <c r="R564" s="216">
        <f>Q564*H564</f>
        <v>0.54888000000000003</v>
      </c>
      <c r="S564" s="216">
        <v>0</v>
      </c>
      <c r="T564" s="217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8" t="s">
        <v>250</v>
      </c>
      <c r="AT564" s="218" t="s">
        <v>133</v>
      </c>
      <c r="AU564" s="218" t="s">
        <v>81</v>
      </c>
      <c r="AY564" s="20" t="s">
        <v>131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20" t="s">
        <v>77</v>
      </c>
      <c r="BK564" s="219">
        <f>ROUND(I564*H564,2)</f>
        <v>0</v>
      </c>
      <c r="BL564" s="20" t="s">
        <v>250</v>
      </c>
      <c r="BM564" s="218" t="s">
        <v>923</v>
      </c>
    </row>
    <row r="565" s="2" customFormat="1">
      <c r="A565" s="41"/>
      <c r="B565" s="42"/>
      <c r="C565" s="43"/>
      <c r="D565" s="220" t="s">
        <v>140</v>
      </c>
      <c r="E565" s="43"/>
      <c r="F565" s="221" t="s">
        <v>924</v>
      </c>
      <c r="G565" s="43"/>
      <c r="H565" s="43"/>
      <c r="I565" s="222"/>
      <c r="J565" s="43"/>
      <c r="K565" s="43"/>
      <c r="L565" s="47"/>
      <c r="M565" s="223"/>
      <c r="N565" s="224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140</v>
      </c>
      <c r="AU565" s="20" t="s">
        <v>81</v>
      </c>
    </row>
    <row r="566" s="2" customFormat="1">
      <c r="A566" s="41"/>
      <c r="B566" s="42"/>
      <c r="C566" s="43"/>
      <c r="D566" s="225" t="s">
        <v>142</v>
      </c>
      <c r="E566" s="43"/>
      <c r="F566" s="226" t="s">
        <v>925</v>
      </c>
      <c r="G566" s="43"/>
      <c r="H566" s="43"/>
      <c r="I566" s="222"/>
      <c r="J566" s="43"/>
      <c r="K566" s="43"/>
      <c r="L566" s="47"/>
      <c r="M566" s="223"/>
      <c r="N566" s="224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142</v>
      </c>
      <c r="AU566" s="20" t="s">
        <v>81</v>
      </c>
    </row>
    <row r="567" s="2" customFormat="1" ht="37.8" customHeight="1">
      <c r="A567" s="41"/>
      <c r="B567" s="42"/>
      <c r="C567" s="207" t="s">
        <v>926</v>
      </c>
      <c r="D567" s="207" t="s">
        <v>133</v>
      </c>
      <c r="E567" s="208" t="s">
        <v>927</v>
      </c>
      <c r="F567" s="209" t="s">
        <v>928</v>
      </c>
      <c r="G567" s="210" t="s">
        <v>218</v>
      </c>
      <c r="H567" s="211">
        <v>5</v>
      </c>
      <c r="I567" s="212"/>
      <c r="J567" s="213">
        <f>ROUND(I567*H567,2)</f>
        <v>0</v>
      </c>
      <c r="K567" s="209" t="s">
        <v>137</v>
      </c>
      <c r="L567" s="47"/>
      <c r="M567" s="214" t="s">
        <v>19</v>
      </c>
      <c r="N567" s="215" t="s">
        <v>43</v>
      </c>
      <c r="O567" s="87"/>
      <c r="P567" s="216">
        <f>O567*H567</f>
        <v>0</v>
      </c>
      <c r="Q567" s="216">
        <v>0.1149</v>
      </c>
      <c r="R567" s="216">
        <f>Q567*H567</f>
        <v>0.57450000000000001</v>
      </c>
      <c r="S567" s="216">
        <v>0</v>
      </c>
      <c r="T567" s="217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18" t="s">
        <v>250</v>
      </c>
      <c r="AT567" s="218" t="s">
        <v>133</v>
      </c>
      <c r="AU567" s="218" t="s">
        <v>81</v>
      </c>
      <c r="AY567" s="20" t="s">
        <v>131</v>
      </c>
      <c r="BE567" s="219">
        <f>IF(N567="základní",J567,0)</f>
        <v>0</v>
      </c>
      <c r="BF567" s="219">
        <f>IF(N567="snížená",J567,0)</f>
        <v>0</v>
      </c>
      <c r="BG567" s="219">
        <f>IF(N567="zákl. přenesená",J567,0)</f>
        <v>0</v>
      </c>
      <c r="BH567" s="219">
        <f>IF(N567="sníž. přenesená",J567,0)</f>
        <v>0</v>
      </c>
      <c r="BI567" s="219">
        <f>IF(N567="nulová",J567,0)</f>
        <v>0</v>
      </c>
      <c r="BJ567" s="20" t="s">
        <v>77</v>
      </c>
      <c r="BK567" s="219">
        <f>ROUND(I567*H567,2)</f>
        <v>0</v>
      </c>
      <c r="BL567" s="20" t="s">
        <v>250</v>
      </c>
      <c r="BM567" s="218" t="s">
        <v>929</v>
      </c>
    </row>
    <row r="568" s="2" customFormat="1">
      <c r="A568" s="41"/>
      <c r="B568" s="42"/>
      <c r="C568" s="43"/>
      <c r="D568" s="220" t="s">
        <v>140</v>
      </c>
      <c r="E568" s="43"/>
      <c r="F568" s="221" t="s">
        <v>930</v>
      </c>
      <c r="G568" s="43"/>
      <c r="H568" s="43"/>
      <c r="I568" s="222"/>
      <c r="J568" s="43"/>
      <c r="K568" s="43"/>
      <c r="L568" s="47"/>
      <c r="M568" s="223"/>
      <c r="N568" s="224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140</v>
      </c>
      <c r="AU568" s="20" t="s">
        <v>81</v>
      </c>
    </row>
    <row r="569" s="2" customFormat="1">
      <c r="A569" s="41"/>
      <c r="B569" s="42"/>
      <c r="C569" s="43"/>
      <c r="D569" s="225" t="s">
        <v>142</v>
      </c>
      <c r="E569" s="43"/>
      <c r="F569" s="226" t="s">
        <v>931</v>
      </c>
      <c r="G569" s="43"/>
      <c r="H569" s="43"/>
      <c r="I569" s="222"/>
      <c r="J569" s="43"/>
      <c r="K569" s="43"/>
      <c r="L569" s="47"/>
      <c r="M569" s="223"/>
      <c r="N569" s="224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142</v>
      </c>
      <c r="AU569" s="20" t="s">
        <v>81</v>
      </c>
    </row>
    <row r="570" s="2" customFormat="1" ht="37.8" customHeight="1">
      <c r="A570" s="41"/>
      <c r="B570" s="42"/>
      <c r="C570" s="207" t="s">
        <v>932</v>
      </c>
      <c r="D570" s="207" t="s">
        <v>133</v>
      </c>
      <c r="E570" s="208" t="s">
        <v>933</v>
      </c>
      <c r="F570" s="209" t="s">
        <v>934</v>
      </c>
      <c r="G570" s="210" t="s">
        <v>218</v>
      </c>
      <c r="H570" s="211">
        <v>1</v>
      </c>
      <c r="I570" s="212"/>
      <c r="J570" s="213">
        <f>ROUND(I570*H570,2)</f>
        <v>0</v>
      </c>
      <c r="K570" s="209" t="s">
        <v>137</v>
      </c>
      <c r="L570" s="47"/>
      <c r="M570" s="214" t="s">
        <v>19</v>
      </c>
      <c r="N570" s="215" t="s">
        <v>43</v>
      </c>
      <c r="O570" s="87"/>
      <c r="P570" s="216">
        <f>O570*H570</f>
        <v>0</v>
      </c>
      <c r="Q570" s="216">
        <v>0.081699999999999995</v>
      </c>
      <c r="R570" s="216">
        <f>Q570*H570</f>
        <v>0.081699999999999995</v>
      </c>
      <c r="S570" s="216">
        <v>0</v>
      </c>
      <c r="T570" s="217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8" t="s">
        <v>250</v>
      </c>
      <c r="AT570" s="218" t="s">
        <v>133</v>
      </c>
      <c r="AU570" s="218" t="s">
        <v>81</v>
      </c>
      <c r="AY570" s="20" t="s">
        <v>131</v>
      </c>
      <c r="BE570" s="219">
        <f>IF(N570="základní",J570,0)</f>
        <v>0</v>
      </c>
      <c r="BF570" s="219">
        <f>IF(N570="snížená",J570,0)</f>
        <v>0</v>
      </c>
      <c r="BG570" s="219">
        <f>IF(N570="zákl. přenesená",J570,0)</f>
        <v>0</v>
      </c>
      <c r="BH570" s="219">
        <f>IF(N570="sníž. přenesená",J570,0)</f>
        <v>0</v>
      </c>
      <c r="BI570" s="219">
        <f>IF(N570="nulová",J570,0)</f>
        <v>0</v>
      </c>
      <c r="BJ570" s="20" t="s">
        <v>77</v>
      </c>
      <c r="BK570" s="219">
        <f>ROUND(I570*H570,2)</f>
        <v>0</v>
      </c>
      <c r="BL570" s="20" t="s">
        <v>250</v>
      </c>
      <c r="BM570" s="218" t="s">
        <v>935</v>
      </c>
    </row>
    <row r="571" s="2" customFormat="1">
      <c r="A571" s="41"/>
      <c r="B571" s="42"/>
      <c r="C571" s="43"/>
      <c r="D571" s="220" t="s">
        <v>140</v>
      </c>
      <c r="E571" s="43"/>
      <c r="F571" s="221" t="s">
        <v>936</v>
      </c>
      <c r="G571" s="43"/>
      <c r="H571" s="43"/>
      <c r="I571" s="222"/>
      <c r="J571" s="43"/>
      <c r="K571" s="43"/>
      <c r="L571" s="47"/>
      <c r="M571" s="223"/>
      <c r="N571" s="224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140</v>
      </c>
      <c r="AU571" s="20" t="s">
        <v>81</v>
      </c>
    </row>
    <row r="572" s="2" customFormat="1">
      <c r="A572" s="41"/>
      <c r="B572" s="42"/>
      <c r="C572" s="43"/>
      <c r="D572" s="225" t="s">
        <v>142</v>
      </c>
      <c r="E572" s="43"/>
      <c r="F572" s="226" t="s">
        <v>937</v>
      </c>
      <c r="G572" s="43"/>
      <c r="H572" s="43"/>
      <c r="I572" s="222"/>
      <c r="J572" s="43"/>
      <c r="K572" s="43"/>
      <c r="L572" s="47"/>
      <c r="M572" s="223"/>
      <c r="N572" s="224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142</v>
      </c>
      <c r="AU572" s="20" t="s">
        <v>81</v>
      </c>
    </row>
    <row r="573" s="2" customFormat="1" ht="37.8" customHeight="1">
      <c r="A573" s="41"/>
      <c r="B573" s="42"/>
      <c r="C573" s="207" t="s">
        <v>938</v>
      </c>
      <c r="D573" s="207" t="s">
        <v>133</v>
      </c>
      <c r="E573" s="208" t="s">
        <v>939</v>
      </c>
      <c r="F573" s="209" t="s">
        <v>940</v>
      </c>
      <c r="G573" s="210" t="s">
        <v>218</v>
      </c>
      <c r="H573" s="211">
        <v>2</v>
      </c>
      <c r="I573" s="212"/>
      <c r="J573" s="213">
        <f>ROUND(I573*H573,2)</f>
        <v>0</v>
      </c>
      <c r="K573" s="209" t="s">
        <v>137</v>
      </c>
      <c r="L573" s="47"/>
      <c r="M573" s="214" t="s">
        <v>19</v>
      </c>
      <c r="N573" s="215" t="s">
        <v>43</v>
      </c>
      <c r="O573" s="87"/>
      <c r="P573" s="216">
        <f>O573*H573</f>
        <v>0</v>
      </c>
      <c r="Q573" s="216">
        <v>0.1135</v>
      </c>
      <c r="R573" s="216">
        <f>Q573*H573</f>
        <v>0.22700000000000001</v>
      </c>
      <c r="S573" s="216">
        <v>0</v>
      </c>
      <c r="T573" s="217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18" t="s">
        <v>250</v>
      </c>
      <c r="AT573" s="218" t="s">
        <v>133</v>
      </c>
      <c r="AU573" s="218" t="s">
        <v>81</v>
      </c>
      <c r="AY573" s="20" t="s">
        <v>131</v>
      </c>
      <c r="BE573" s="219">
        <f>IF(N573="základní",J573,0)</f>
        <v>0</v>
      </c>
      <c r="BF573" s="219">
        <f>IF(N573="snížená",J573,0)</f>
        <v>0</v>
      </c>
      <c r="BG573" s="219">
        <f>IF(N573="zákl. přenesená",J573,0)</f>
        <v>0</v>
      </c>
      <c r="BH573" s="219">
        <f>IF(N573="sníž. přenesená",J573,0)</f>
        <v>0</v>
      </c>
      <c r="BI573" s="219">
        <f>IF(N573="nulová",J573,0)</f>
        <v>0</v>
      </c>
      <c r="BJ573" s="20" t="s">
        <v>77</v>
      </c>
      <c r="BK573" s="219">
        <f>ROUND(I573*H573,2)</f>
        <v>0</v>
      </c>
      <c r="BL573" s="20" t="s">
        <v>250</v>
      </c>
      <c r="BM573" s="218" t="s">
        <v>941</v>
      </c>
    </row>
    <row r="574" s="2" customFormat="1">
      <c r="A574" s="41"/>
      <c r="B574" s="42"/>
      <c r="C574" s="43"/>
      <c r="D574" s="220" t="s">
        <v>140</v>
      </c>
      <c r="E574" s="43"/>
      <c r="F574" s="221" t="s">
        <v>942</v>
      </c>
      <c r="G574" s="43"/>
      <c r="H574" s="43"/>
      <c r="I574" s="222"/>
      <c r="J574" s="43"/>
      <c r="K574" s="43"/>
      <c r="L574" s="47"/>
      <c r="M574" s="223"/>
      <c r="N574" s="224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140</v>
      </c>
      <c r="AU574" s="20" t="s">
        <v>81</v>
      </c>
    </row>
    <row r="575" s="2" customFormat="1">
      <c r="A575" s="41"/>
      <c r="B575" s="42"/>
      <c r="C575" s="43"/>
      <c r="D575" s="225" t="s">
        <v>142</v>
      </c>
      <c r="E575" s="43"/>
      <c r="F575" s="226" t="s">
        <v>943</v>
      </c>
      <c r="G575" s="43"/>
      <c r="H575" s="43"/>
      <c r="I575" s="222"/>
      <c r="J575" s="43"/>
      <c r="K575" s="43"/>
      <c r="L575" s="47"/>
      <c r="M575" s="223"/>
      <c r="N575" s="224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142</v>
      </c>
      <c r="AU575" s="20" t="s">
        <v>81</v>
      </c>
    </row>
    <row r="576" s="2" customFormat="1" ht="24.15" customHeight="1">
      <c r="A576" s="41"/>
      <c r="B576" s="42"/>
      <c r="C576" s="207" t="s">
        <v>944</v>
      </c>
      <c r="D576" s="207" t="s">
        <v>133</v>
      </c>
      <c r="E576" s="208" t="s">
        <v>945</v>
      </c>
      <c r="F576" s="209" t="s">
        <v>946</v>
      </c>
      <c r="G576" s="210" t="s">
        <v>218</v>
      </c>
      <c r="H576" s="211">
        <v>3</v>
      </c>
      <c r="I576" s="212"/>
      <c r="J576" s="213">
        <f>ROUND(I576*H576,2)</f>
        <v>0</v>
      </c>
      <c r="K576" s="209" t="s">
        <v>137</v>
      </c>
      <c r="L576" s="47"/>
      <c r="M576" s="214" t="s">
        <v>19</v>
      </c>
      <c r="N576" s="215" t="s">
        <v>43</v>
      </c>
      <c r="O576" s="87"/>
      <c r="P576" s="216">
        <f>O576*H576</f>
        <v>0</v>
      </c>
      <c r="Q576" s="216">
        <v>0</v>
      </c>
      <c r="R576" s="216">
        <f>Q576*H576</f>
        <v>0</v>
      </c>
      <c r="S576" s="216">
        <v>0</v>
      </c>
      <c r="T576" s="217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8" t="s">
        <v>250</v>
      </c>
      <c r="AT576" s="218" t="s">
        <v>133</v>
      </c>
      <c r="AU576" s="218" t="s">
        <v>81</v>
      </c>
      <c r="AY576" s="20" t="s">
        <v>131</v>
      </c>
      <c r="BE576" s="219">
        <f>IF(N576="základní",J576,0)</f>
        <v>0</v>
      </c>
      <c r="BF576" s="219">
        <f>IF(N576="snížená",J576,0)</f>
        <v>0</v>
      </c>
      <c r="BG576" s="219">
        <f>IF(N576="zákl. přenesená",J576,0)</f>
        <v>0</v>
      </c>
      <c r="BH576" s="219">
        <f>IF(N576="sníž. přenesená",J576,0)</f>
        <v>0</v>
      </c>
      <c r="BI576" s="219">
        <f>IF(N576="nulová",J576,0)</f>
        <v>0</v>
      </c>
      <c r="BJ576" s="20" t="s">
        <v>77</v>
      </c>
      <c r="BK576" s="219">
        <f>ROUND(I576*H576,2)</f>
        <v>0</v>
      </c>
      <c r="BL576" s="20" t="s">
        <v>250</v>
      </c>
      <c r="BM576" s="218" t="s">
        <v>947</v>
      </c>
    </row>
    <row r="577" s="2" customFormat="1">
      <c r="A577" s="41"/>
      <c r="B577" s="42"/>
      <c r="C577" s="43"/>
      <c r="D577" s="220" t="s">
        <v>140</v>
      </c>
      <c r="E577" s="43"/>
      <c r="F577" s="221" t="s">
        <v>948</v>
      </c>
      <c r="G577" s="43"/>
      <c r="H577" s="43"/>
      <c r="I577" s="222"/>
      <c r="J577" s="43"/>
      <c r="K577" s="43"/>
      <c r="L577" s="47"/>
      <c r="M577" s="223"/>
      <c r="N577" s="224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140</v>
      </c>
      <c r="AU577" s="20" t="s">
        <v>81</v>
      </c>
    </row>
    <row r="578" s="2" customFormat="1">
      <c r="A578" s="41"/>
      <c r="B578" s="42"/>
      <c r="C578" s="43"/>
      <c r="D578" s="225" t="s">
        <v>142</v>
      </c>
      <c r="E578" s="43"/>
      <c r="F578" s="226" t="s">
        <v>949</v>
      </c>
      <c r="G578" s="43"/>
      <c r="H578" s="43"/>
      <c r="I578" s="222"/>
      <c r="J578" s="43"/>
      <c r="K578" s="43"/>
      <c r="L578" s="47"/>
      <c r="M578" s="223"/>
      <c r="N578" s="224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142</v>
      </c>
      <c r="AU578" s="20" t="s">
        <v>81</v>
      </c>
    </row>
    <row r="579" s="2" customFormat="1" ht="24.15" customHeight="1">
      <c r="A579" s="41"/>
      <c r="B579" s="42"/>
      <c r="C579" s="270" t="s">
        <v>950</v>
      </c>
      <c r="D579" s="270" t="s">
        <v>465</v>
      </c>
      <c r="E579" s="271" t="s">
        <v>951</v>
      </c>
      <c r="F579" s="272" t="s">
        <v>952</v>
      </c>
      <c r="G579" s="273" t="s">
        <v>218</v>
      </c>
      <c r="H579" s="274">
        <v>3</v>
      </c>
      <c r="I579" s="275"/>
      <c r="J579" s="276">
        <f>ROUND(I579*H579,2)</f>
        <v>0</v>
      </c>
      <c r="K579" s="272" t="s">
        <v>19</v>
      </c>
      <c r="L579" s="277"/>
      <c r="M579" s="278" t="s">
        <v>19</v>
      </c>
      <c r="N579" s="279" t="s">
        <v>43</v>
      </c>
      <c r="O579" s="87"/>
      <c r="P579" s="216">
        <f>O579*H579</f>
        <v>0</v>
      </c>
      <c r="Q579" s="216">
        <v>0.11160000000000001</v>
      </c>
      <c r="R579" s="216">
        <f>Q579*H579</f>
        <v>0.33479999999999999</v>
      </c>
      <c r="S579" s="216">
        <v>0</v>
      </c>
      <c r="T579" s="217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8" t="s">
        <v>365</v>
      </c>
      <c r="AT579" s="218" t="s">
        <v>465</v>
      </c>
      <c r="AU579" s="218" t="s">
        <v>81</v>
      </c>
      <c r="AY579" s="20" t="s">
        <v>131</v>
      </c>
      <c r="BE579" s="219">
        <f>IF(N579="základní",J579,0)</f>
        <v>0</v>
      </c>
      <c r="BF579" s="219">
        <f>IF(N579="snížená",J579,0)</f>
        <v>0</v>
      </c>
      <c r="BG579" s="219">
        <f>IF(N579="zákl. přenesená",J579,0)</f>
        <v>0</v>
      </c>
      <c r="BH579" s="219">
        <f>IF(N579="sníž. přenesená",J579,0)</f>
        <v>0</v>
      </c>
      <c r="BI579" s="219">
        <f>IF(N579="nulová",J579,0)</f>
        <v>0</v>
      </c>
      <c r="BJ579" s="20" t="s">
        <v>77</v>
      </c>
      <c r="BK579" s="219">
        <f>ROUND(I579*H579,2)</f>
        <v>0</v>
      </c>
      <c r="BL579" s="20" t="s">
        <v>250</v>
      </c>
      <c r="BM579" s="218" t="s">
        <v>953</v>
      </c>
    </row>
    <row r="580" s="2" customFormat="1">
      <c r="A580" s="41"/>
      <c r="B580" s="42"/>
      <c r="C580" s="43"/>
      <c r="D580" s="220" t="s">
        <v>140</v>
      </c>
      <c r="E580" s="43"/>
      <c r="F580" s="221" t="s">
        <v>952</v>
      </c>
      <c r="G580" s="43"/>
      <c r="H580" s="43"/>
      <c r="I580" s="222"/>
      <c r="J580" s="43"/>
      <c r="K580" s="43"/>
      <c r="L580" s="47"/>
      <c r="M580" s="223"/>
      <c r="N580" s="224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140</v>
      </c>
      <c r="AU580" s="20" t="s">
        <v>81</v>
      </c>
    </row>
    <row r="581" s="2" customFormat="1" ht="24.15" customHeight="1">
      <c r="A581" s="41"/>
      <c r="B581" s="42"/>
      <c r="C581" s="207" t="s">
        <v>954</v>
      </c>
      <c r="D581" s="207" t="s">
        <v>133</v>
      </c>
      <c r="E581" s="208" t="s">
        <v>955</v>
      </c>
      <c r="F581" s="209" t="s">
        <v>956</v>
      </c>
      <c r="G581" s="210" t="s">
        <v>168</v>
      </c>
      <c r="H581" s="211">
        <v>2.9590000000000001</v>
      </c>
      <c r="I581" s="212"/>
      <c r="J581" s="213">
        <f>ROUND(I581*H581,2)</f>
        <v>0</v>
      </c>
      <c r="K581" s="209" t="s">
        <v>137</v>
      </c>
      <c r="L581" s="47"/>
      <c r="M581" s="214" t="s">
        <v>19</v>
      </c>
      <c r="N581" s="215" t="s">
        <v>43</v>
      </c>
      <c r="O581" s="87"/>
      <c r="P581" s="216">
        <f>O581*H581</f>
        <v>0</v>
      </c>
      <c r="Q581" s="216">
        <v>0</v>
      </c>
      <c r="R581" s="216">
        <f>Q581*H581</f>
        <v>0</v>
      </c>
      <c r="S581" s="216">
        <v>0</v>
      </c>
      <c r="T581" s="217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8" t="s">
        <v>250</v>
      </c>
      <c r="AT581" s="218" t="s">
        <v>133</v>
      </c>
      <c r="AU581" s="218" t="s">
        <v>81</v>
      </c>
      <c r="AY581" s="20" t="s">
        <v>131</v>
      </c>
      <c r="BE581" s="219">
        <f>IF(N581="základní",J581,0)</f>
        <v>0</v>
      </c>
      <c r="BF581" s="219">
        <f>IF(N581="snížená",J581,0)</f>
        <v>0</v>
      </c>
      <c r="BG581" s="219">
        <f>IF(N581="zákl. přenesená",J581,0)</f>
        <v>0</v>
      </c>
      <c r="BH581" s="219">
        <f>IF(N581="sníž. přenesená",J581,0)</f>
        <v>0</v>
      </c>
      <c r="BI581" s="219">
        <f>IF(N581="nulová",J581,0)</f>
        <v>0</v>
      </c>
      <c r="BJ581" s="20" t="s">
        <v>77</v>
      </c>
      <c r="BK581" s="219">
        <f>ROUND(I581*H581,2)</f>
        <v>0</v>
      </c>
      <c r="BL581" s="20" t="s">
        <v>250</v>
      </c>
      <c r="BM581" s="218" t="s">
        <v>957</v>
      </c>
    </row>
    <row r="582" s="2" customFormat="1">
      <c r="A582" s="41"/>
      <c r="B582" s="42"/>
      <c r="C582" s="43"/>
      <c r="D582" s="220" t="s">
        <v>140</v>
      </c>
      <c r="E582" s="43"/>
      <c r="F582" s="221" t="s">
        <v>958</v>
      </c>
      <c r="G582" s="43"/>
      <c r="H582" s="43"/>
      <c r="I582" s="222"/>
      <c r="J582" s="43"/>
      <c r="K582" s="43"/>
      <c r="L582" s="47"/>
      <c r="M582" s="223"/>
      <c r="N582" s="22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140</v>
      </c>
      <c r="AU582" s="20" t="s">
        <v>81</v>
      </c>
    </row>
    <row r="583" s="2" customFormat="1">
      <c r="A583" s="41"/>
      <c r="B583" s="42"/>
      <c r="C583" s="43"/>
      <c r="D583" s="225" t="s">
        <v>142</v>
      </c>
      <c r="E583" s="43"/>
      <c r="F583" s="226" t="s">
        <v>959</v>
      </c>
      <c r="G583" s="43"/>
      <c r="H583" s="43"/>
      <c r="I583" s="222"/>
      <c r="J583" s="43"/>
      <c r="K583" s="43"/>
      <c r="L583" s="47"/>
      <c r="M583" s="223"/>
      <c r="N583" s="224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142</v>
      </c>
      <c r="AU583" s="20" t="s">
        <v>81</v>
      </c>
    </row>
    <row r="584" s="12" customFormat="1" ht="22.8" customHeight="1">
      <c r="A584" s="12"/>
      <c r="B584" s="191"/>
      <c r="C584" s="192"/>
      <c r="D584" s="193" t="s">
        <v>71</v>
      </c>
      <c r="E584" s="205" t="s">
        <v>960</v>
      </c>
      <c r="F584" s="205" t="s">
        <v>961</v>
      </c>
      <c r="G584" s="192"/>
      <c r="H584" s="192"/>
      <c r="I584" s="195"/>
      <c r="J584" s="206">
        <f>BK584</f>
        <v>0</v>
      </c>
      <c r="K584" s="192"/>
      <c r="L584" s="197"/>
      <c r="M584" s="198"/>
      <c r="N584" s="199"/>
      <c r="O584" s="199"/>
      <c r="P584" s="200">
        <f>SUM(P585:P598)</f>
        <v>0</v>
      </c>
      <c r="Q584" s="199"/>
      <c r="R584" s="200">
        <f>SUM(R585:R598)</f>
        <v>0.0161</v>
      </c>
      <c r="S584" s="199"/>
      <c r="T584" s="201">
        <f>SUM(T585:T598)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02" t="s">
        <v>81</v>
      </c>
      <c r="AT584" s="203" t="s">
        <v>71</v>
      </c>
      <c r="AU584" s="203" t="s">
        <v>77</v>
      </c>
      <c r="AY584" s="202" t="s">
        <v>131</v>
      </c>
      <c r="BK584" s="204">
        <f>SUM(BK585:BK598)</f>
        <v>0</v>
      </c>
    </row>
    <row r="585" s="2" customFormat="1" ht="24.15" customHeight="1">
      <c r="A585" s="41"/>
      <c r="B585" s="42"/>
      <c r="C585" s="207" t="s">
        <v>962</v>
      </c>
      <c r="D585" s="207" t="s">
        <v>133</v>
      </c>
      <c r="E585" s="208" t="s">
        <v>963</v>
      </c>
      <c r="F585" s="209" t="s">
        <v>964</v>
      </c>
      <c r="G585" s="210" t="s">
        <v>345</v>
      </c>
      <c r="H585" s="211">
        <v>10</v>
      </c>
      <c r="I585" s="212"/>
      <c r="J585" s="213">
        <f>ROUND(I585*H585,2)</f>
        <v>0</v>
      </c>
      <c r="K585" s="209" t="s">
        <v>137</v>
      </c>
      <c r="L585" s="47"/>
      <c r="M585" s="214" t="s">
        <v>19</v>
      </c>
      <c r="N585" s="215" t="s">
        <v>43</v>
      </c>
      <c r="O585" s="87"/>
      <c r="P585" s="216">
        <f>O585*H585</f>
        <v>0</v>
      </c>
      <c r="Q585" s="216">
        <v>0</v>
      </c>
      <c r="R585" s="216">
        <f>Q585*H585</f>
        <v>0</v>
      </c>
      <c r="S585" s="216">
        <v>0</v>
      </c>
      <c r="T585" s="217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18" t="s">
        <v>250</v>
      </c>
      <c r="AT585" s="218" t="s">
        <v>133</v>
      </c>
      <c r="AU585" s="218" t="s">
        <v>81</v>
      </c>
      <c r="AY585" s="20" t="s">
        <v>131</v>
      </c>
      <c r="BE585" s="219">
        <f>IF(N585="základní",J585,0)</f>
        <v>0</v>
      </c>
      <c r="BF585" s="219">
        <f>IF(N585="snížená",J585,0)</f>
        <v>0</v>
      </c>
      <c r="BG585" s="219">
        <f>IF(N585="zákl. přenesená",J585,0)</f>
        <v>0</v>
      </c>
      <c r="BH585" s="219">
        <f>IF(N585="sníž. přenesená",J585,0)</f>
        <v>0</v>
      </c>
      <c r="BI585" s="219">
        <f>IF(N585="nulová",J585,0)</f>
        <v>0</v>
      </c>
      <c r="BJ585" s="20" t="s">
        <v>77</v>
      </c>
      <c r="BK585" s="219">
        <f>ROUND(I585*H585,2)</f>
        <v>0</v>
      </c>
      <c r="BL585" s="20" t="s">
        <v>250</v>
      </c>
      <c r="BM585" s="218" t="s">
        <v>965</v>
      </c>
    </row>
    <row r="586" s="2" customFormat="1">
      <c r="A586" s="41"/>
      <c r="B586" s="42"/>
      <c r="C586" s="43"/>
      <c r="D586" s="220" t="s">
        <v>140</v>
      </c>
      <c r="E586" s="43"/>
      <c r="F586" s="221" t="s">
        <v>966</v>
      </c>
      <c r="G586" s="43"/>
      <c r="H586" s="43"/>
      <c r="I586" s="222"/>
      <c r="J586" s="43"/>
      <c r="K586" s="43"/>
      <c r="L586" s="47"/>
      <c r="M586" s="223"/>
      <c r="N586" s="224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140</v>
      </c>
      <c r="AU586" s="20" t="s">
        <v>81</v>
      </c>
    </row>
    <row r="587" s="2" customFormat="1">
      <c r="A587" s="41"/>
      <c r="B587" s="42"/>
      <c r="C587" s="43"/>
      <c r="D587" s="225" t="s">
        <v>142</v>
      </c>
      <c r="E587" s="43"/>
      <c r="F587" s="226" t="s">
        <v>967</v>
      </c>
      <c r="G587" s="43"/>
      <c r="H587" s="43"/>
      <c r="I587" s="222"/>
      <c r="J587" s="43"/>
      <c r="K587" s="43"/>
      <c r="L587" s="47"/>
      <c r="M587" s="223"/>
      <c r="N587" s="224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142</v>
      </c>
      <c r="AU587" s="20" t="s">
        <v>81</v>
      </c>
    </row>
    <row r="588" s="14" customFormat="1">
      <c r="A588" s="14"/>
      <c r="B588" s="238"/>
      <c r="C588" s="239"/>
      <c r="D588" s="220" t="s">
        <v>144</v>
      </c>
      <c r="E588" s="240" t="s">
        <v>19</v>
      </c>
      <c r="F588" s="241" t="s">
        <v>968</v>
      </c>
      <c r="G588" s="239"/>
      <c r="H588" s="240" t="s">
        <v>19</v>
      </c>
      <c r="I588" s="242"/>
      <c r="J588" s="239"/>
      <c r="K588" s="239"/>
      <c r="L588" s="243"/>
      <c r="M588" s="244"/>
      <c r="N588" s="245"/>
      <c r="O588" s="245"/>
      <c r="P588" s="245"/>
      <c r="Q588" s="245"/>
      <c r="R588" s="245"/>
      <c r="S588" s="245"/>
      <c r="T588" s="246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7" t="s">
        <v>144</v>
      </c>
      <c r="AU588" s="247" t="s">
        <v>81</v>
      </c>
      <c r="AV588" s="14" t="s">
        <v>77</v>
      </c>
      <c r="AW588" s="14" t="s">
        <v>33</v>
      </c>
      <c r="AX588" s="14" t="s">
        <v>72</v>
      </c>
      <c r="AY588" s="247" t="s">
        <v>131</v>
      </c>
    </row>
    <row r="589" s="13" customFormat="1">
      <c r="A589" s="13"/>
      <c r="B589" s="227"/>
      <c r="C589" s="228"/>
      <c r="D589" s="220" t="s">
        <v>144</v>
      </c>
      <c r="E589" s="229" t="s">
        <v>19</v>
      </c>
      <c r="F589" s="230" t="s">
        <v>202</v>
      </c>
      <c r="G589" s="228"/>
      <c r="H589" s="231">
        <v>10</v>
      </c>
      <c r="I589" s="232"/>
      <c r="J589" s="228"/>
      <c r="K589" s="228"/>
      <c r="L589" s="233"/>
      <c r="M589" s="234"/>
      <c r="N589" s="235"/>
      <c r="O589" s="235"/>
      <c r="P589" s="235"/>
      <c r="Q589" s="235"/>
      <c r="R589" s="235"/>
      <c r="S589" s="235"/>
      <c r="T589" s="23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7" t="s">
        <v>144</v>
      </c>
      <c r="AU589" s="237" t="s">
        <v>81</v>
      </c>
      <c r="AV589" s="13" t="s">
        <v>81</v>
      </c>
      <c r="AW589" s="13" t="s">
        <v>33</v>
      </c>
      <c r="AX589" s="13" t="s">
        <v>77</v>
      </c>
      <c r="AY589" s="237" t="s">
        <v>131</v>
      </c>
    </row>
    <row r="590" s="2" customFormat="1" ht="16.5" customHeight="1">
      <c r="A590" s="41"/>
      <c r="B590" s="42"/>
      <c r="C590" s="270" t="s">
        <v>969</v>
      </c>
      <c r="D590" s="270" t="s">
        <v>465</v>
      </c>
      <c r="E590" s="271" t="s">
        <v>970</v>
      </c>
      <c r="F590" s="272" t="s">
        <v>971</v>
      </c>
      <c r="G590" s="273" t="s">
        <v>218</v>
      </c>
      <c r="H590" s="274">
        <v>11.5</v>
      </c>
      <c r="I590" s="275"/>
      <c r="J590" s="276">
        <f>ROUND(I590*H590,2)</f>
        <v>0</v>
      </c>
      <c r="K590" s="272" t="s">
        <v>137</v>
      </c>
      <c r="L590" s="277"/>
      <c r="M590" s="278" t="s">
        <v>19</v>
      </c>
      <c r="N590" s="279" t="s">
        <v>43</v>
      </c>
      <c r="O590" s="87"/>
      <c r="P590" s="216">
        <f>O590*H590</f>
        <v>0</v>
      </c>
      <c r="Q590" s="216">
        <v>0.0014</v>
      </c>
      <c r="R590" s="216">
        <f>Q590*H590</f>
        <v>0.0161</v>
      </c>
      <c r="S590" s="216">
        <v>0</v>
      </c>
      <c r="T590" s="217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18" t="s">
        <v>365</v>
      </c>
      <c r="AT590" s="218" t="s">
        <v>465</v>
      </c>
      <c r="AU590" s="218" t="s">
        <v>81</v>
      </c>
      <c r="AY590" s="20" t="s">
        <v>131</v>
      </c>
      <c r="BE590" s="219">
        <f>IF(N590="základní",J590,0)</f>
        <v>0</v>
      </c>
      <c r="BF590" s="219">
        <f>IF(N590="snížená",J590,0)</f>
        <v>0</v>
      </c>
      <c r="BG590" s="219">
        <f>IF(N590="zákl. přenesená",J590,0)</f>
        <v>0</v>
      </c>
      <c r="BH590" s="219">
        <f>IF(N590="sníž. přenesená",J590,0)</f>
        <v>0</v>
      </c>
      <c r="BI590" s="219">
        <f>IF(N590="nulová",J590,0)</f>
        <v>0</v>
      </c>
      <c r="BJ590" s="20" t="s">
        <v>77</v>
      </c>
      <c r="BK590" s="219">
        <f>ROUND(I590*H590,2)</f>
        <v>0</v>
      </c>
      <c r="BL590" s="20" t="s">
        <v>250</v>
      </c>
      <c r="BM590" s="218" t="s">
        <v>972</v>
      </c>
    </row>
    <row r="591" s="2" customFormat="1">
      <c r="A591" s="41"/>
      <c r="B591" s="42"/>
      <c r="C591" s="43"/>
      <c r="D591" s="220" t="s">
        <v>140</v>
      </c>
      <c r="E591" s="43"/>
      <c r="F591" s="221" t="s">
        <v>971</v>
      </c>
      <c r="G591" s="43"/>
      <c r="H591" s="43"/>
      <c r="I591" s="222"/>
      <c r="J591" s="43"/>
      <c r="K591" s="43"/>
      <c r="L591" s="47"/>
      <c r="M591" s="223"/>
      <c r="N591" s="224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140</v>
      </c>
      <c r="AU591" s="20" t="s">
        <v>81</v>
      </c>
    </row>
    <row r="592" s="13" customFormat="1">
      <c r="A592" s="13"/>
      <c r="B592" s="227"/>
      <c r="C592" s="228"/>
      <c r="D592" s="220" t="s">
        <v>144</v>
      </c>
      <c r="E592" s="228"/>
      <c r="F592" s="230" t="s">
        <v>973</v>
      </c>
      <c r="G592" s="228"/>
      <c r="H592" s="231">
        <v>11.5</v>
      </c>
      <c r="I592" s="232"/>
      <c r="J592" s="228"/>
      <c r="K592" s="228"/>
      <c r="L592" s="233"/>
      <c r="M592" s="234"/>
      <c r="N592" s="235"/>
      <c r="O592" s="235"/>
      <c r="P592" s="235"/>
      <c r="Q592" s="235"/>
      <c r="R592" s="235"/>
      <c r="S592" s="235"/>
      <c r="T592" s="23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7" t="s">
        <v>144</v>
      </c>
      <c r="AU592" s="237" t="s">
        <v>81</v>
      </c>
      <c r="AV592" s="13" t="s">
        <v>81</v>
      </c>
      <c r="AW592" s="13" t="s">
        <v>4</v>
      </c>
      <c r="AX592" s="13" t="s">
        <v>77</v>
      </c>
      <c r="AY592" s="237" t="s">
        <v>131</v>
      </c>
    </row>
    <row r="593" s="2" customFormat="1" ht="24.15" customHeight="1">
      <c r="A593" s="41"/>
      <c r="B593" s="42"/>
      <c r="C593" s="207" t="s">
        <v>974</v>
      </c>
      <c r="D593" s="207" t="s">
        <v>133</v>
      </c>
      <c r="E593" s="208" t="s">
        <v>975</v>
      </c>
      <c r="F593" s="209" t="s">
        <v>976</v>
      </c>
      <c r="G593" s="210" t="s">
        <v>218</v>
      </c>
      <c r="H593" s="211">
        <v>1</v>
      </c>
      <c r="I593" s="212"/>
      <c r="J593" s="213">
        <f>ROUND(I593*H593,2)</f>
        <v>0</v>
      </c>
      <c r="K593" s="209" t="s">
        <v>137</v>
      </c>
      <c r="L593" s="47"/>
      <c r="M593" s="214" t="s">
        <v>19</v>
      </c>
      <c r="N593" s="215" t="s">
        <v>43</v>
      </c>
      <c r="O593" s="87"/>
      <c r="P593" s="216">
        <f>O593*H593</f>
        <v>0</v>
      </c>
      <c r="Q593" s="216">
        <v>0</v>
      </c>
      <c r="R593" s="216">
        <f>Q593*H593</f>
        <v>0</v>
      </c>
      <c r="S593" s="216">
        <v>0</v>
      </c>
      <c r="T593" s="217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8" t="s">
        <v>250</v>
      </c>
      <c r="AT593" s="218" t="s">
        <v>133</v>
      </c>
      <c r="AU593" s="218" t="s">
        <v>81</v>
      </c>
      <c r="AY593" s="20" t="s">
        <v>131</v>
      </c>
      <c r="BE593" s="219">
        <f>IF(N593="základní",J593,0)</f>
        <v>0</v>
      </c>
      <c r="BF593" s="219">
        <f>IF(N593="snížená",J593,0)</f>
        <v>0</v>
      </c>
      <c r="BG593" s="219">
        <f>IF(N593="zákl. přenesená",J593,0)</f>
        <v>0</v>
      </c>
      <c r="BH593" s="219">
        <f>IF(N593="sníž. přenesená",J593,0)</f>
        <v>0</v>
      </c>
      <c r="BI593" s="219">
        <f>IF(N593="nulová",J593,0)</f>
        <v>0</v>
      </c>
      <c r="BJ593" s="20" t="s">
        <v>77</v>
      </c>
      <c r="BK593" s="219">
        <f>ROUND(I593*H593,2)</f>
        <v>0</v>
      </c>
      <c r="BL593" s="20" t="s">
        <v>250</v>
      </c>
      <c r="BM593" s="218" t="s">
        <v>977</v>
      </c>
    </row>
    <row r="594" s="2" customFormat="1">
      <c r="A594" s="41"/>
      <c r="B594" s="42"/>
      <c r="C594" s="43"/>
      <c r="D594" s="220" t="s">
        <v>140</v>
      </c>
      <c r="E594" s="43"/>
      <c r="F594" s="221" t="s">
        <v>978</v>
      </c>
      <c r="G594" s="43"/>
      <c r="H594" s="43"/>
      <c r="I594" s="222"/>
      <c r="J594" s="43"/>
      <c r="K594" s="43"/>
      <c r="L594" s="47"/>
      <c r="M594" s="223"/>
      <c r="N594" s="224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140</v>
      </c>
      <c r="AU594" s="20" t="s">
        <v>81</v>
      </c>
    </row>
    <row r="595" s="2" customFormat="1">
      <c r="A595" s="41"/>
      <c r="B595" s="42"/>
      <c r="C595" s="43"/>
      <c r="D595" s="225" t="s">
        <v>142</v>
      </c>
      <c r="E595" s="43"/>
      <c r="F595" s="226" t="s">
        <v>979</v>
      </c>
      <c r="G595" s="43"/>
      <c r="H595" s="43"/>
      <c r="I595" s="222"/>
      <c r="J595" s="43"/>
      <c r="K595" s="43"/>
      <c r="L595" s="47"/>
      <c r="M595" s="223"/>
      <c r="N595" s="224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142</v>
      </c>
      <c r="AU595" s="20" t="s">
        <v>81</v>
      </c>
    </row>
    <row r="596" s="2" customFormat="1" ht="24.15" customHeight="1">
      <c r="A596" s="41"/>
      <c r="B596" s="42"/>
      <c r="C596" s="207" t="s">
        <v>980</v>
      </c>
      <c r="D596" s="207" t="s">
        <v>133</v>
      </c>
      <c r="E596" s="208" t="s">
        <v>981</v>
      </c>
      <c r="F596" s="209" t="s">
        <v>982</v>
      </c>
      <c r="G596" s="210" t="s">
        <v>168</v>
      </c>
      <c r="H596" s="211">
        <v>0.016</v>
      </c>
      <c r="I596" s="212"/>
      <c r="J596" s="213">
        <f>ROUND(I596*H596,2)</f>
        <v>0</v>
      </c>
      <c r="K596" s="209" t="s">
        <v>137</v>
      </c>
      <c r="L596" s="47"/>
      <c r="M596" s="214" t="s">
        <v>19</v>
      </c>
      <c r="N596" s="215" t="s">
        <v>43</v>
      </c>
      <c r="O596" s="87"/>
      <c r="P596" s="216">
        <f>O596*H596</f>
        <v>0</v>
      </c>
      <c r="Q596" s="216">
        <v>0</v>
      </c>
      <c r="R596" s="216">
        <f>Q596*H596</f>
        <v>0</v>
      </c>
      <c r="S596" s="216">
        <v>0</v>
      </c>
      <c r="T596" s="217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8" t="s">
        <v>250</v>
      </c>
      <c r="AT596" s="218" t="s">
        <v>133</v>
      </c>
      <c r="AU596" s="218" t="s">
        <v>81</v>
      </c>
      <c r="AY596" s="20" t="s">
        <v>131</v>
      </c>
      <c r="BE596" s="219">
        <f>IF(N596="základní",J596,0)</f>
        <v>0</v>
      </c>
      <c r="BF596" s="219">
        <f>IF(N596="snížená",J596,0)</f>
        <v>0</v>
      </c>
      <c r="BG596" s="219">
        <f>IF(N596="zákl. přenesená",J596,0)</f>
        <v>0</v>
      </c>
      <c r="BH596" s="219">
        <f>IF(N596="sníž. přenesená",J596,0)</f>
        <v>0</v>
      </c>
      <c r="BI596" s="219">
        <f>IF(N596="nulová",J596,0)</f>
        <v>0</v>
      </c>
      <c r="BJ596" s="20" t="s">
        <v>77</v>
      </c>
      <c r="BK596" s="219">
        <f>ROUND(I596*H596,2)</f>
        <v>0</v>
      </c>
      <c r="BL596" s="20" t="s">
        <v>250</v>
      </c>
      <c r="BM596" s="218" t="s">
        <v>983</v>
      </c>
    </row>
    <row r="597" s="2" customFormat="1">
      <c r="A597" s="41"/>
      <c r="B597" s="42"/>
      <c r="C597" s="43"/>
      <c r="D597" s="220" t="s">
        <v>140</v>
      </c>
      <c r="E597" s="43"/>
      <c r="F597" s="221" t="s">
        <v>984</v>
      </c>
      <c r="G597" s="43"/>
      <c r="H597" s="43"/>
      <c r="I597" s="222"/>
      <c r="J597" s="43"/>
      <c r="K597" s="43"/>
      <c r="L597" s="47"/>
      <c r="M597" s="223"/>
      <c r="N597" s="224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140</v>
      </c>
      <c r="AU597" s="20" t="s">
        <v>81</v>
      </c>
    </row>
    <row r="598" s="2" customFormat="1">
      <c r="A598" s="41"/>
      <c r="B598" s="42"/>
      <c r="C598" s="43"/>
      <c r="D598" s="225" t="s">
        <v>142</v>
      </c>
      <c r="E598" s="43"/>
      <c r="F598" s="226" t="s">
        <v>985</v>
      </c>
      <c r="G598" s="43"/>
      <c r="H598" s="43"/>
      <c r="I598" s="222"/>
      <c r="J598" s="43"/>
      <c r="K598" s="43"/>
      <c r="L598" s="47"/>
      <c r="M598" s="223"/>
      <c r="N598" s="224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142</v>
      </c>
      <c r="AU598" s="20" t="s">
        <v>81</v>
      </c>
    </row>
    <row r="599" s="12" customFormat="1" ht="22.8" customHeight="1">
      <c r="A599" s="12"/>
      <c r="B599" s="191"/>
      <c r="C599" s="192"/>
      <c r="D599" s="193" t="s">
        <v>71</v>
      </c>
      <c r="E599" s="205" t="s">
        <v>986</v>
      </c>
      <c r="F599" s="205" t="s">
        <v>987</v>
      </c>
      <c r="G599" s="192"/>
      <c r="H599" s="192"/>
      <c r="I599" s="195"/>
      <c r="J599" s="206">
        <f>BK599</f>
        <v>0</v>
      </c>
      <c r="K599" s="192"/>
      <c r="L599" s="197"/>
      <c r="M599" s="198"/>
      <c r="N599" s="199"/>
      <c r="O599" s="199"/>
      <c r="P599" s="200">
        <f>SUM(P600:P632)</f>
        <v>0</v>
      </c>
      <c r="Q599" s="199"/>
      <c r="R599" s="200">
        <f>SUM(R600:R632)</f>
        <v>0.25928364999999998</v>
      </c>
      <c r="S599" s="199"/>
      <c r="T599" s="201">
        <f>SUM(T600:T632)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02" t="s">
        <v>81</v>
      </c>
      <c r="AT599" s="203" t="s">
        <v>71</v>
      </c>
      <c r="AU599" s="203" t="s">
        <v>77</v>
      </c>
      <c r="AY599" s="202" t="s">
        <v>131</v>
      </c>
      <c r="BK599" s="204">
        <f>SUM(BK600:BK632)</f>
        <v>0</v>
      </c>
    </row>
    <row r="600" s="2" customFormat="1" ht="24.15" customHeight="1">
      <c r="A600" s="41"/>
      <c r="B600" s="42"/>
      <c r="C600" s="207" t="s">
        <v>988</v>
      </c>
      <c r="D600" s="207" t="s">
        <v>133</v>
      </c>
      <c r="E600" s="208" t="s">
        <v>989</v>
      </c>
      <c r="F600" s="209" t="s">
        <v>990</v>
      </c>
      <c r="G600" s="210" t="s">
        <v>991</v>
      </c>
      <c r="H600" s="211">
        <v>225.673</v>
      </c>
      <c r="I600" s="212"/>
      <c r="J600" s="213">
        <f>ROUND(I600*H600,2)</f>
        <v>0</v>
      </c>
      <c r="K600" s="209" t="s">
        <v>137</v>
      </c>
      <c r="L600" s="47"/>
      <c r="M600" s="214" t="s">
        <v>19</v>
      </c>
      <c r="N600" s="215" t="s">
        <v>43</v>
      </c>
      <c r="O600" s="87"/>
      <c r="P600" s="216">
        <f>O600*H600</f>
        <v>0</v>
      </c>
      <c r="Q600" s="216">
        <v>5.0000000000000002E-05</v>
      </c>
      <c r="R600" s="216">
        <f>Q600*H600</f>
        <v>0.011283650000000001</v>
      </c>
      <c r="S600" s="216">
        <v>0</v>
      </c>
      <c r="T600" s="217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8" t="s">
        <v>250</v>
      </c>
      <c r="AT600" s="218" t="s">
        <v>133</v>
      </c>
      <c r="AU600" s="218" t="s">
        <v>81</v>
      </c>
      <c r="AY600" s="20" t="s">
        <v>131</v>
      </c>
      <c r="BE600" s="219">
        <f>IF(N600="základní",J600,0)</f>
        <v>0</v>
      </c>
      <c r="BF600" s="219">
        <f>IF(N600="snížená",J600,0)</f>
        <v>0</v>
      </c>
      <c r="BG600" s="219">
        <f>IF(N600="zákl. přenesená",J600,0)</f>
        <v>0</v>
      </c>
      <c r="BH600" s="219">
        <f>IF(N600="sníž. přenesená",J600,0)</f>
        <v>0</v>
      </c>
      <c r="BI600" s="219">
        <f>IF(N600="nulová",J600,0)</f>
        <v>0</v>
      </c>
      <c r="BJ600" s="20" t="s">
        <v>77</v>
      </c>
      <c r="BK600" s="219">
        <f>ROUND(I600*H600,2)</f>
        <v>0</v>
      </c>
      <c r="BL600" s="20" t="s">
        <v>250</v>
      </c>
      <c r="BM600" s="218" t="s">
        <v>992</v>
      </c>
    </row>
    <row r="601" s="2" customFormat="1">
      <c r="A601" s="41"/>
      <c r="B601" s="42"/>
      <c r="C601" s="43"/>
      <c r="D601" s="220" t="s">
        <v>140</v>
      </c>
      <c r="E601" s="43"/>
      <c r="F601" s="221" t="s">
        <v>993</v>
      </c>
      <c r="G601" s="43"/>
      <c r="H601" s="43"/>
      <c r="I601" s="222"/>
      <c r="J601" s="43"/>
      <c r="K601" s="43"/>
      <c r="L601" s="47"/>
      <c r="M601" s="223"/>
      <c r="N601" s="224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140</v>
      </c>
      <c r="AU601" s="20" t="s">
        <v>81</v>
      </c>
    </row>
    <row r="602" s="2" customFormat="1">
      <c r="A602" s="41"/>
      <c r="B602" s="42"/>
      <c r="C602" s="43"/>
      <c r="D602" s="225" t="s">
        <v>142</v>
      </c>
      <c r="E602" s="43"/>
      <c r="F602" s="226" t="s">
        <v>994</v>
      </c>
      <c r="G602" s="43"/>
      <c r="H602" s="43"/>
      <c r="I602" s="222"/>
      <c r="J602" s="43"/>
      <c r="K602" s="43"/>
      <c r="L602" s="47"/>
      <c r="M602" s="223"/>
      <c r="N602" s="224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142</v>
      </c>
      <c r="AU602" s="20" t="s">
        <v>81</v>
      </c>
    </row>
    <row r="603" s="14" customFormat="1">
      <c r="A603" s="14"/>
      <c r="B603" s="238"/>
      <c r="C603" s="239"/>
      <c r="D603" s="220" t="s">
        <v>144</v>
      </c>
      <c r="E603" s="240" t="s">
        <v>19</v>
      </c>
      <c r="F603" s="241" t="s">
        <v>995</v>
      </c>
      <c r="G603" s="239"/>
      <c r="H603" s="240" t="s">
        <v>19</v>
      </c>
      <c r="I603" s="242"/>
      <c r="J603" s="239"/>
      <c r="K603" s="239"/>
      <c r="L603" s="243"/>
      <c r="M603" s="244"/>
      <c r="N603" s="245"/>
      <c r="O603" s="245"/>
      <c r="P603" s="245"/>
      <c r="Q603" s="245"/>
      <c r="R603" s="245"/>
      <c r="S603" s="245"/>
      <c r="T603" s="24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7" t="s">
        <v>144</v>
      </c>
      <c r="AU603" s="247" t="s">
        <v>81</v>
      </c>
      <c r="AV603" s="14" t="s">
        <v>77</v>
      </c>
      <c r="AW603" s="14" t="s">
        <v>33</v>
      </c>
      <c r="AX603" s="14" t="s">
        <v>72</v>
      </c>
      <c r="AY603" s="247" t="s">
        <v>131</v>
      </c>
    </row>
    <row r="604" s="13" customFormat="1">
      <c r="A604" s="13"/>
      <c r="B604" s="227"/>
      <c r="C604" s="228"/>
      <c r="D604" s="220" t="s">
        <v>144</v>
      </c>
      <c r="E604" s="229" t="s">
        <v>19</v>
      </c>
      <c r="F604" s="230" t="s">
        <v>996</v>
      </c>
      <c r="G604" s="228"/>
      <c r="H604" s="231">
        <v>69.519999999999996</v>
      </c>
      <c r="I604" s="232"/>
      <c r="J604" s="228"/>
      <c r="K604" s="228"/>
      <c r="L604" s="233"/>
      <c r="M604" s="234"/>
      <c r="N604" s="235"/>
      <c r="O604" s="235"/>
      <c r="P604" s="235"/>
      <c r="Q604" s="235"/>
      <c r="R604" s="235"/>
      <c r="S604" s="235"/>
      <c r="T604" s="23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7" t="s">
        <v>144</v>
      </c>
      <c r="AU604" s="237" t="s">
        <v>81</v>
      </c>
      <c r="AV604" s="13" t="s">
        <v>81</v>
      </c>
      <c r="AW604" s="13" t="s">
        <v>33</v>
      </c>
      <c r="AX604" s="13" t="s">
        <v>72</v>
      </c>
      <c r="AY604" s="237" t="s">
        <v>131</v>
      </c>
    </row>
    <row r="605" s="14" customFormat="1">
      <c r="A605" s="14"/>
      <c r="B605" s="238"/>
      <c r="C605" s="239"/>
      <c r="D605" s="220" t="s">
        <v>144</v>
      </c>
      <c r="E605" s="240" t="s">
        <v>19</v>
      </c>
      <c r="F605" s="241" t="s">
        <v>997</v>
      </c>
      <c r="G605" s="239"/>
      <c r="H605" s="240" t="s">
        <v>19</v>
      </c>
      <c r="I605" s="242"/>
      <c r="J605" s="239"/>
      <c r="K605" s="239"/>
      <c r="L605" s="243"/>
      <c r="M605" s="244"/>
      <c r="N605" s="245"/>
      <c r="O605" s="245"/>
      <c r="P605" s="245"/>
      <c r="Q605" s="245"/>
      <c r="R605" s="245"/>
      <c r="S605" s="245"/>
      <c r="T605" s="246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7" t="s">
        <v>144</v>
      </c>
      <c r="AU605" s="247" t="s">
        <v>81</v>
      </c>
      <c r="AV605" s="14" t="s">
        <v>77</v>
      </c>
      <c r="AW605" s="14" t="s">
        <v>33</v>
      </c>
      <c r="AX605" s="14" t="s">
        <v>72</v>
      </c>
      <c r="AY605" s="247" t="s">
        <v>131</v>
      </c>
    </row>
    <row r="606" s="13" customFormat="1">
      <c r="A606" s="13"/>
      <c r="B606" s="227"/>
      <c r="C606" s="228"/>
      <c r="D606" s="220" t="s">
        <v>144</v>
      </c>
      <c r="E606" s="229" t="s">
        <v>19</v>
      </c>
      <c r="F606" s="230" t="s">
        <v>998</v>
      </c>
      <c r="G606" s="228"/>
      <c r="H606" s="231">
        <v>42.328000000000003</v>
      </c>
      <c r="I606" s="232"/>
      <c r="J606" s="228"/>
      <c r="K606" s="228"/>
      <c r="L606" s="233"/>
      <c r="M606" s="234"/>
      <c r="N606" s="235"/>
      <c r="O606" s="235"/>
      <c r="P606" s="235"/>
      <c r="Q606" s="235"/>
      <c r="R606" s="235"/>
      <c r="S606" s="235"/>
      <c r="T606" s="23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7" t="s">
        <v>144</v>
      </c>
      <c r="AU606" s="237" t="s">
        <v>81</v>
      </c>
      <c r="AV606" s="13" t="s">
        <v>81</v>
      </c>
      <c r="AW606" s="13" t="s">
        <v>33</v>
      </c>
      <c r="AX606" s="13" t="s">
        <v>72</v>
      </c>
      <c r="AY606" s="237" t="s">
        <v>131</v>
      </c>
    </row>
    <row r="607" s="14" customFormat="1">
      <c r="A607" s="14"/>
      <c r="B607" s="238"/>
      <c r="C607" s="239"/>
      <c r="D607" s="220" t="s">
        <v>144</v>
      </c>
      <c r="E607" s="240" t="s">
        <v>19</v>
      </c>
      <c r="F607" s="241" t="s">
        <v>999</v>
      </c>
      <c r="G607" s="239"/>
      <c r="H607" s="240" t="s">
        <v>19</v>
      </c>
      <c r="I607" s="242"/>
      <c r="J607" s="239"/>
      <c r="K607" s="239"/>
      <c r="L607" s="243"/>
      <c r="M607" s="244"/>
      <c r="N607" s="245"/>
      <c r="O607" s="245"/>
      <c r="P607" s="245"/>
      <c r="Q607" s="245"/>
      <c r="R607" s="245"/>
      <c r="S607" s="245"/>
      <c r="T607" s="24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7" t="s">
        <v>144</v>
      </c>
      <c r="AU607" s="247" t="s">
        <v>81</v>
      </c>
      <c r="AV607" s="14" t="s">
        <v>77</v>
      </c>
      <c r="AW607" s="14" t="s">
        <v>33</v>
      </c>
      <c r="AX607" s="14" t="s">
        <v>72</v>
      </c>
      <c r="AY607" s="247" t="s">
        <v>131</v>
      </c>
    </row>
    <row r="608" s="13" customFormat="1">
      <c r="A608" s="13"/>
      <c r="B608" s="227"/>
      <c r="C608" s="228"/>
      <c r="D608" s="220" t="s">
        <v>144</v>
      </c>
      <c r="E608" s="229" t="s">
        <v>19</v>
      </c>
      <c r="F608" s="230" t="s">
        <v>1000</v>
      </c>
      <c r="G608" s="228"/>
      <c r="H608" s="231">
        <v>113.825</v>
      </c>
      <c r="I608" s="232"/>
      <c r="J608" s="228"/>
      <c r="K608" s="228"/>
      <c r="L608" s="233"/>
      <c r="M608" s="234"/>
      <c r="N608" s="235"/>
      <c r="O608" s="235"/>
      <c r="P608" s="235"/>
      <c r="Q608" s="235"/>
      <c r="R608" s="235"/>
      <c r="S608" s="235"/>
      <c r="T608" s="23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7" t="s">
        <v>144</v>
      </c>
      <c r="AU608" s="237" t="s">
        <v>81</v>
      </c>
      <c r="AV608" s="13" t="s">
        <v>81</v>
      </c>
      <c r="AW608" s="13" t="s">
        <v>33</v>
      </c>
      <c r="AX608" s="13" t="s">
        <v>72</v>
      </c>
      <c r="AY608" s="237" t="s">
        <v>131</v>
      </c>
    </row>
    <row r="609" s="16" customFormat="1">
      <c r="A609" s="16"/>
      <c r="B609" s="259"/>
      <c r="C609" s="260"/>
      <c r="D609" s="220" t="s">
        <v>144</v>
      </c>
      <c r="E609" s="261" t="s">
        <v>19</v>
      </c>
      <c r="F609" s="262" t="s">
        <v>234</v>
      </c>
      <c r="G609" s="260"/>
      <c r="H609" s="263">
        <v>225.673</v>
      </c>
      <c r="I609" s="264"/>
      <c r="J609" s="260"/>
      <c r="K609" s="260"/>
      <c r="L609" s="265"/>
      <c r="M609" s="266"/>
      <c r="N609" s="267"/>
      <c r="O609" s="267"/>
      <c r="P609" s="267"/>
      <c r="Q609" s="267"/>
      <c r="R609" s="267"/>
      <c r="S609" s="267"/>
      <c r="T609" s="268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T609" s="269" t="s">
        <v>144</v>
      </c>
      <c r="AU609" s="269" t="s">
        <v>81</v>
      </c>
      <c r="AV609" s="16" t="s">
        <v>138</v>
      </c>
      <c r="AW609" s="16" t="s">
        <v>33</v>
      </c>
      <c r="AX609" s="16" t="s">
        <v>77</v>
      </c>
      <c r="AY609" s="269" t="s">
        <v>131</v>
      </c>
    </row>
    <row r="610" s="2" customFormat="1" ht="21.75" customHeight="1">
      <c r="A610" s="41"/>
      <c r="B610" s="42"/>
      <c r="C610" s="270" t="s">
        <v>1001</v>
      </c>
      <c r="D610" s="270" t="s">
        <v>465</v>
      </c>
      <c r="E610" s="271" t="s">
        <v>1002</v>
      </c>
      <c r="F610" s="272" t="s">
        <v>1003</v>
      </c>
      <c r="G610" s="273" t="s">
        <v>168</v>
      </c>
      <c r="H610" s="274">
        <v>0.045999999999999999</v>
      </c>
      <c r="I610" s="275"/>
      <c r="J610" s="276">
        <f>ROUND(I610*H610,2)</f>
        <v>0</v>
      </c>
      <c r="K610" s="272" t="s">
        <v>137</v>
      </c>
      <c r="L610" s="277"/>
      <c r="M610" s="278" t="s">
        <v>19</v>
      </c>
      <c r="N610" s="279" t="s">
        <v>43</v>
      </c>
      <c r="O610" s="87"/>
      <c r="P610" s="216">
        <f>O610*H610</f>
        <v>0</v>
      </c>
      <c r="Q610" s="216">
        <v>1</v>
      </c>
      <c r="R610" s="216">
        <f>Q610*H610</f>
        <v>0.045999999999999999</v>
      </c>
      <c r="S610" s="216">
        <v>0</v>
      </c>
      <c r="T610" s="217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18" t="s">
        <v>365</v>
      </c>
      <c r="AT610" s="218" t="s">
        <v>465</v>
      </c>
      <c r="AU610" s="218" t="s">
        <v>81</v>
      </c>
      <c r="AY610" s="20" t="s">
        <v>131</v>
      </c>
      <c r="BE610" s="219">
        <f>IF(N610="základní",J610,0)</f>
        <v>0</v>
      </c>
      <c r="BF610" s="219">
        <f>IF(N610="snížená",J610,0)</f>
        <v>0</v>
      </c>
      <c r="BG610" s="219">
        <f>IF(N610="zákl. přenesená",J610,0)</f>
        <v>0</v>
      </c>
      <c r="BH610" s="219">
        <f>IF(N610="sníž. přenesená",J610,0)</f>
        <v>0</v>
      </c>
      <c r="BI610" s="219">
        <f>IF(N610="nulová",J610,0)</f>
        <v>0</v>
      </c>
      <c r="BJ610" s="20" t="s">
        <v>77</v>
      </c>
      <c r="BK610" s="219">
        <f>ROUND(I610*H610,2)</f>
        <v>0</v>
      </c>
      <c r="BL610" s="20" t="s">
        <v>250</v>
      </c>
      <c r="BM610" s="218" t="s">
        <v>1004</v>
      </c>
    </row>
    <row r="611" s="2" customFormat="1">
      <c r="A611" s="41"/>
      <c r="B611" s="42"/>
      <c r="C611" s="43"/>
      <c r="D611" s="220" t="s">
        <v>140</v>
      </c>
      <c r="E611" s="43"/>
      <c r="F611" s="221" t="s">
        <v>1003</v>
      </c>
      <c r="G611" s="43"/>
      <c r="H611" s="43"/>
      <c r="I611" s="222"/>
      <c r="J611" s="43"/>
      <c r="K611" s="43"/>
      <c r="L611" s="47"/>
      <c r="M611" s="223"/>
      <c r="N611" s="224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140</v>
      </c>
      <c r="AU611" s="20" t="s">
        <v>81</v>
      </c>
    </row>
    <row r="612" s="14" customFormat="1">
      <c r="A612" s="14"/>
      <c r="B612" s="238"/>
      <c r="C612" s="239"/>
      <c r="D612" s="220" t="s">
        <v>144</v>
      </c>
      <c r="E612" s="240" t="s">
        <v>19</v>
      </c>
      <c r="F612" s="241" t="s">
        <v>997</v>
      </c>
      <c r="G612" s="239"/>
      <c r="H612" s="240" t="s">
        <v>19</v>
      </c>
      <c r="I612" s="242"/>
      <c r="J612" s="239"/>
      <c r="K612" s="239"/>
      <c r="L612" s="243"/>
      <c r="M612" s="244"/>
      <c r="N612" s="245"/>
      <c r="O612" s="245"/>
      <c r="P612" s="245"/>
      <c r="Q612" s="245"/>
      <c r="R612" s="245"/>
      <c r="S612" s="245"/>
      <c r="T612" s="24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7" t="s">
        <v>144</v>
      </c>
      <c r="AU612" s="247" t="s">
        <v>81</v>
      </c>
      <c r="AV612" s="14" t="s">
        <v>77</v>
      </c>
      <c r="AW612" s="14" t="s">
        <v>33</v>
      </c>
      <c r="AX612" s="14" t="s">
        <v>72</v>
      </c>
      <c r="AY612" s="247" t="s">
        <v>131</v>
      </c>
    </row>
    <row r="613" s="13" customFormat="1">
      <c r="A613" s="13"/>
      <c r="B613" s="227"/>
      <c r="C613" s="228"/>
      <c r="D613" s="220" t="s">
        <v>144</v>
      </c>
      <c r="E613" s="229" t="s">
        <v>19</v>
      </c>
      <c r="F613" s="230" t="s">
        <v>1005</v>
      </c>
      <c r="G613" s="228"/>
      <c r="H613" s="231">
        <v>0.042000000000000003</v>
      </c>
      <c r="I613" s="232"/>
      <c r="J613" s="228"/>
      <c r="K613" s="228"/>
      <c r="L613" s="233"/>
      <c r="M613" s="234"/>
      <c r="N613" s="235"/>
      <c r="O613" s="235"/>
      <c r="P613" s="235"/>
      <c r="Q613" s="235"/>
      <c r="R613" s="235"/>
      <c r="S613" s="235"/>
      <c r="T613" s="23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7" t="s">
        <v>144</v>
      </c>
      <c r="AU613" s="237" t="s">
        <v>81</v>
      </c>
      <c r="AV613" s="13" t="s">
        <v>81</v>
      </c>
      <c r="AW613" s="13" t="s">
        <v>33</v>
      </c>
      <c r="AX613" s="13" t="s">
        <v>77</v>
      </c>
      <c r="AY613" s="237" t="s">
        <v>131</v>
      </c>
    </row>
    <row r="614" s="13" customFormat="1">
      <c r="A614" s="13"/>
      <c r="B614" s="227"/>
      <c r="C614" s="228"/>
      <c r="D614" s="220" t="s">
        <v>144</v>
      </c>
      <c r="E614" s="228"/>
      <c r="F614" s="230" t="s">
        <v>1006</v>
      </c>
      <c r="G614" s="228"/>
      <c r="H614" s="231">
        <v>0.045999999999999999</v>
      </c>
      <c r="I614" s="232"/>
      <c r="J614" s="228"/>
      <c r="K614" s="228"/>
      <c r="L614" s="233"/>
      <c r="M614" s="234"/>
      <c r="N614" s="235"/>
      <c r="O614" s="235"/>
      <c r="P614" s="235"/>
      <c r="Q614" s="235"/>
      <c r="R614" s="235"/>
      <c r="S614" s="235"/>
      <c r="T614" s="23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7" t="s">
        <v>144</v>
      </c>
      <c r="AU614" s="237" t="s">
        <v>81</v>
      </c>
      <c r="AV614" s="13" t="s">
        <v>81</v>
      </c>
      <c r="AW614" s="13" t="s">
        <v>4</v>
      </c>
      <c r="AX614" s="13" t="s">
        <v>77</v>
      </c>
      <c r="AY614" s="237" t="s">
        <v>131</v>
      </c>
    </row>
    <row r="615" s="2" customFormat="1" ht="21.75" customHeight="1">
      <c r="A615" s="41"/>
      <c r="B615" s="42"/>
      <c r="C615" s="270" t="s">
        <v>1007</v>
      </c>
      <c r="D615" s="270" t="s">
        <v>465</v>
      </c>
      <c r="E615" s="271" t="s">
        <v>1008</v>
      </c>
      <c r="F615" s="272" t="s">
        <v>1009</v>
      </c>
      <c r="G615" s="273" t="s">
        <v>168</v>
      </c>
      <c r="H615" s="274">
        <v>0.076999999999999999</v>
      </c>
      <c r="I615" s="275"/>
      <c r="J615" s="276">
        <f>ROUND(I615*H615,2)</f>
        <v>0</v>
      </c>
      <c r="K615" s="272" t="s">
        <v>137</v>
      </c>
      <c r="L615" s="277"/>
      <c r="M615" s="278" t="s">
        <v>19</v>
      </c>
      <c r="N615" s="279" t="s">
        <v>43</v>
      </c>
      <c r="O615" s="87"/>
      <c r="P615" s="216">
        <f>O615*H615</f>
        <v>0</v>
      </c>
      <c r="Q615" s="216">
        <v>1</v>
      </c>
      <c r="R615" s="216">
        <f>Q615*H615</f>
        <v>0.076999999999999999</v>
      </c>
      <c r="S615" s="216">
        <v>0</v>
      </c>
      <c r="T615" s="217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18" t="s">
        <v>365</v>
      </c>
      <c r="AT615" s="218" t="s">
        <v>465</v>
      </c>
      <c r="AU615" s="218" t="s">
        <v>81</v>
      </c>
      <c r="AY615" s="20" t="s">
        <v>131</v>
      </c>
      <c r="BE615" s="219">
        <f>IF(N615="základní",J615,0)</f>
        <v>0</v>
      </c>
      <c r="BF615" s="219">
        <f>IF(N615="snížená",J615,0)</f>
        <v>0</v>
      </c>
      <c r="BG615" s="219">
        <f>IF(N615="zákl. přenesená",J615,0)</f>
        <v>0</v>
      </c>
      <c r="BH615" s="219">
        <f>IF(N615="sníž. přenesená",J615,0)</f>
        <v>0</v>
      </c>
      <c r="BI615" s="219">
        <f>IF(N615="nulová",J615,0)</f>
        <v>0</v>
      </c>
      <c r="BJ615" s="20" t="s">
        <v>77</v>
      </c>
      <c r="BK615" s="219">
        <f>ROUND(I615*H615,2)</f>
        <v>0</v>
      </c>
      <c r="BL615" s="20" t="s">
        <v>250</v>
      </c>
      <c r="BM615" s="218" t="s">
        <v>1010</v>
      </c>
    </row>
    <row r="616" s="2" customFormat="1">
      <c r="A616" s="41"/>
      <c r="B616" s="42"/>
      <c r="C616" s="43"/>
      <c r="D616" s="220" t="s">
        <v>140</v>
      </c>
      <c r="E616" s="43"/>
      <c r="F616" s="221" t="s">
        <v>1009</v>
      </c>
      <c r="G616" s="43"/>
      <c r="H616" s="43"/>
      <c r="I616" s="222"/>
      <c r="J616" s="43"/>
      <c r="K616" s="43"/>
      <c r="L616" s="47"/>
      <c r="M616" s="223"/>
      <c r="N616" s="224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140</v>
      </c>
      <c r="AU616" s="20" t="s">
        <v>81</v>
      </c>
    </row>
    <row r="617" s="14" customFormat="1">
      <c r="A617" s="14"/>
      <c r="B617" s="238"/>
      <c r="C617" s="239"/>
      <c r="D617" s="220" t="s">
        <v>144</v>
      </c>
      <c r="E617" s="240" t="s">
        <v>19</v>
      </c>
      <c r="F617" s="241" t="s">
        <v>995</v>
      </c>
      <c r="G617" s="239"/>
      <c r="H617" s="240" t="s">
        <v>19</v>
      </c>
      <c r="I617" s="242"/>
      <c r="J617" s="239"/>
      <c r="K617" s="239"/>
      <c r="L617" s="243"/>
      <c r="M617" s="244"/>
      <c r="N617" s="245"/>
      <c r="O617" s="245"/>
      <c r="P617" s="245"/>
      <c r="Q617" s="245"/>
      <c r="R617" s="245"/>
      <c r="S617" s="245"/>
      <c r="T617" s="24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7" t="s">
        <v>144</v>
      </c>
      <c r="AU617" s="247" t="s">
        <v>81</v>
      </c>
      <c r="AV617" s="14" t="s">
        <v>77</v>
      </c>
      <c r="AW617" s="14" t="s">
        <v>33</v>
      </c>
      <c r="AX617" s="14" t="s">
        <v>72</v>
      </c>
      <c r="AY617" s="247" t="s">
        <v>131</v>
      </c>
    </row>
    <row r="618" s="13" customFormat="1">
      <c r="A618" s="13"/>
      <c r="B618" s="227"/>
      <c r="C618" s="228"/>
      <c r="D618" s="220" t="s">
        <v>144</v>
      </c>
      <c r="E618" s="229" t="s">
        <v>19</v>
      </c>
      <c r="F618" s="230" t="s">
        <v>1011</v>
      </c>
      <c r="G618" s="228"/>
      <c r="H618" s="231">
        <v>0.070000000000000007</v>
      </c>
      <c r="I618" s="232"/>
      <c r="J618" s="228"/>
      <c r="K618" s="228"/>
      <c r="L618" s="233"/>
      <c r="M618" s="234"/>
      <c r="N618" s="235"/>
      <c r="O618" s="235"/>
      <c r="P618" s="235"/>
      <c r="Q618" s="235"/>
      <c r="R618" s="235"/>
      <c r="S618" s="235"/>
      <c r="T618" s="23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7" t="s">
        <v>144</v>
      </c>
      <c r="AU618" s="237" t="s">
        <v>81</v>
      </c>
      <c r="AV618" s="13" t="s">
        <v>81</v>
      </c>
      <c r="AW618" s="13" t="s">
        <v>33</v>
      </c>
      <c r="AX618" s="13" t="s">
        <v>77</v>
      </c>
      <c r="AY618" s="237" t="s">
        <v>131</v>
      </c>
    </row>
    <row r="619" s="13" customFormat="1">
      <c r="A619" s="13"/>
      <c r="B619" s="227"/>
      <c r="C619" s="228"/>
      <c r="D619" s="220" t="s">
        <v>144</v>
      </c>
      <c r="E619" s="228"/>
      <c r="F619" s="230" t="s">
        <v>1012</v>
      </c>
      <c r="G619" s="228"/>
      <c r="H619" s="231">
        <v>0.076999999999999999</v>
      </c>
      <c r="I619" s="232"/>
      <c r="J619" s="228"/>
      <c r="K619" s="228"/>
      <c r="L619" s="233"/>
      <c r="M619" s="234"/>
      <c r="N619" s="235"/>
      <c r="O619" s="235"/>
      <c r="P619" s="235"/>
      <c r="Q619" s="235"/>
      <c r="R619" s="235"/>
      <c r="S619" s="235"/>
      <c r="T619" s="23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7" t="s">
        <v>144</v>
      </c>
      <c r="AU619" s="237" t="s">
        <v>81</v>
      </c>
      <c r="AV619" s="13" t="s">
        <v>81</v>
      </c>
      <c r="AW619" s="13" t="s">
        <v>4</v>
      </c>
      <c r="AX619" s="13" t="s">
        <v>77</v>
      </c>
      <c r="AY619" s="237" t="s">
        <v>131</v>
      </c>
    </row>
    <row r="620" s="2" customFormat="1" ht="21.75" customHeight="1">
      <c r="A620" s="41"/>
      <c r="B620" s="42"/>
      <c r="C620" s="270" t="s">
        <v>1013</v>
      </c>
      <c r="D620" s="270" t="s">
        <v>465</v>
      </c>
      <c r="E620" s="271" t="s">
        <v>1014</v>
      </c>
      <c r="F620" s="272" t="s">
        <v>1015</v>
      </c>
      <c r="G620" s="273" t="s">
        <v>168</v>
      </c>
      <c r="H620" s="274">
        <v>0.125</v>
      </c>
      <c r="I620" s="275"/>
      <c r="J620" s="276">
        <f>ROUND(I620*H620,2)</f>
        <v>0</v>
      </c>
      <c r="K620" s="272" t="s">
        <v>137</v>
      </c>
      <c r="L620" s="277"/>
      <c r="M620" s="278" t="s">
        <v>19</v>
      </c>
      <c r="N620" s="279" t="s">
        <v>43</v>
      </c>
      <c r="O620" s="87"/>
      <c r="P620" s="216">
        <f>O620*H620</f>
        <v>0</v>
      </c>
      <c r="Q620" s="216">
        <v>1</v>
      </c>
      <c r="R620" s="216">
        <f>Q620*H620</f>
        <v>0.125</v>
      </c>
      <c r="S620" s="216">
        <v>0</v>
      </c>
      <c r="T620" s="217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8" t="s">
        <v>365</v>
      </c>
      <c r="AT620" s="218" t="s">
        <v>465</v>
      </c>
      <c r="AU620" s="218" t="s">
        <v>81</v>
      </c>
      <c r="AY620" s="20" t="s">
        <v>131</v>
      </c>
      <c r="BE620" s="219">
        <f>IF(N620="základní",J620,0)</f>
        <v>0</v>
      </c>
      <c r="BF620" s="219">
        <f>IF(N620="snížená",J620,0)</f>
        <v>0</v>
      </c>
      <c r="BG620" s="219">
        <f>IF(N620="zákl. přenesená",J620,0)</f>
        <v>0</v>
      </c>
      <c r="BH620" s="219">
        <f>IF(N620="sníž. přenesená",J620,0)</f>
        <v>0</v>
      </c>
      <c r="BI620" s="219">
        <f>IF(N620="nulová",J620,0)</f>
        <v>0</v>
      </c>
      <c r="BJ620" s="20" t="s">
        <v>77</v>
      </c>
      <c r="BK620" s="219">
        <f>ROUND(I620*H620,2)</f>
        <v>0</v>
      </c>
      <c r="BL620" s="20" t="s">
        <v>250</v>
      </c>
      <c r="BM620" s="218" t="s">
        <v>1016</v>
      </c>
    </row>
    <row r="621" s="2" customFormat="1">
      <c r="A621" s="41"/>
      <c r="B621" s="42"/>
      <c r="C621" s="43"/>
      <c r="D621" s="220" t="s">
        <v>140</v>
      </c>
      <c r="E621" s="43"/>
      <c r="F621" s="221" t="s">
        <v>1015</v>
      </c>
      <c r="G621" s="43"/>
      <c r="H621" s="43"/>
      <c r="I621" s="222"/>
      <c r="J621" s="43"/>
      <c r="K621" s="43"/>
      <c r="L621" s="47"/>
      <c r="M621" s="223"/>
      <c r="N621" s="224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140</v>
      </c>
      <c r="AU621" s="20" t="s">
        <v>81</v>
      </c>
    </row>
    <row r="622" s="14" customFormat="1">
      <c r="A622" s="14"/>
      <c r="B622" s="238"/>
      <c r="C622" s="239"/>
      <c r="D622" s="220" t="s">
        <v>144</v>
      </c>
      <c r="E622" s="240" t="s">
        <v>19</v>
      </c>
      <c r="F622" s="241" t="s">
        <v>999</v>
      </c>
      <c r="G622" s="239"/>
      <c r="H622" s="240" t="s">
        <v>19</v>
      </c>
      <c r="I622" s="242"/>
      <c r="J622" s="239"/>
      <c r="K622" s="239"/>
      <c r="L622" s="243"/>
      <c r="M622" s="244"/>
      <c r="N622" s="245"/>
      <c r="O622" s="245"/>
      <c r="P622" s="245"/>
      <c r="Q622" s="245"/>
      <c r="R622" s="245"/>
      <c r="S622" s="245"/>
      <c r="T622" s="24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7" t="s">
        <v>144</v>
      </c>
      <c r="AU622" s="247" t="s">
        <v>81</v>
      </c>
      <c r="AV622" s="14" t="s">
        <v>77</v>
      </c>
      <c r="AW622" s="14" t="s">
        <v>33</v>
      </c>
      <c r="AX622" s="14" t="s">
        <v>72</v>
      </c>
      <c r="AY622" s="247" t="s">
        <v>131</v>
      </c>
    </row>
    <row r="623" s="13" customFormat="1">
      <c r="A623" s="13"/>
      <c r="B623" s="227"/>
      <c r="C623" s="228"/>
      <c r="D623" s="220" t="s">
        <v>144</v>
      </c>
      <c r="E623" s="229" t="s">
        <v>19</v>
      </c>
      <c r="F623" s="230" t="s">
        <v>1017</v>
      </c>
      <c r="G623" s="228"/>
      <c r="H623" s="231">
        <v>0.114</v>
      </c>
      <c r="I623" s="232"/>
      <c r="J623" s="228"/>
      <c r="K623" s="228"/>
      <c r="L623" s="233"/>
      <c r="M623" s="234"/>
      <c r="N623" s="235"/>
      <c r="O623" s="235"/>
      <c r="P623" s="235"/>
      <c r="Q623" s="235"/>
      <c r="R623" s="235"/>
      <c r="S623" s="235"/>
      <c r="T623" s="23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7" t="s">
        <v>144</v>
      </c>
      <c r="AU623" s="237" t="s">
        <v>81</v>
      </c>
      <c r="AV623" s="13" t="s">
        <v>81</v>
      </c>
      <c r="AW623" s="13" t="s">
        <v>33</v>
      </c>
      <c r="AX623" s="13" t="s">
        <v>77</v>
      </c>
      <c r="AY623" s="237" t="s">
        <v>131</v>
      </c>
    </row>
    <row r="624" s="13" customFormat="1">
      <c r="A624" s="13"/>
      <c r="B624" s="227"/>
      <c r="C624" s="228"/>
      <c r="D624" s="220" t="s">
        <v>144</v>
      </c>
      <c r="E624" s="228"/>
      <c r="F624" s="230" t="s">
        <v>1018</v>
      </c>
      <c r="G624" s="228"/>
      <c r="H624" s="231">
        <v>0.125</v>
      </c>
      <c r="I624" s="232"/>
      <c r="J624" s="228"/>
      <c r="K624" s="228"/>
      <c r="L624" s="233"/>
      <c r="M624" s="234"/>
      <c r="N624" s="235"/>
      <c r="O624" s="235"/>
      <c r="P624" s="235"/>
      <c r="Q624" s="235"/>
      <c r="R624" s="235"/>
      <c r="S624" s="235"/>
      <c r="T624" s="23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7" t="s">
        <v>144</v>
      </c>
      <c r="AU624" s="237" t="s">
        <v>81</v>
      </c>
      <c r="AV624" s="13" t="s">
        <v>81</v>
      </c>
      <c r="AW624" s="13" t="s">
        <v>4</v>
      </c>
      <c r="AX624" s="13" t="s">
        <v>77</v>
      </c>
      <c r="AY624" s="237" t="s">
        <v>131</v>
      </c>
    </row>
    <row r="625" s="2" customFormat="1" ht="24.15" customHeight="1">
      <c r="A625" s="41"/>
      <c r="B625" s="42"/>
      <c r="C625" s="207" t="s">
        <v>1019</v>
      </c>
      <c r="D625" s="207" t="s">
        <v>133</v>
      </c>
      <c r="E625" s="208" t="s">
        <v>1020</v>
      </c>
      <c r="F625" s="209" t="s">
        <v>1021</v>
      </c>
      <c r="G625" s="210" t="s">
        <v>168</v>
      </c>
      <c r="H625" s="211">
        <v>0.25900000000000001</v>
      </c>
      <c r="I625" s="212"/>
      <c r="J625" s="213">
        <f>ROUND(I625*H625,2)</f>
        <v>0</v>
      </c>
      <c r="K625" s="209" t="s">
        <v>137</v>
      </c>
      <c r="L625" s="47"/>
      <c r="M625" s="214" t="s">
        <v>19</v>
      </c>
      <c r="N625" s="215" t="s">
        <v>43</v>
      </c>
      <c r="O625" s="87"/>
      <c r="P625" s="216">
        <f>O625*H625</f>
        <v>0</v>
      </c>
      <c r="Q625" s="216">
        <v>0</v>
      </c>
      <c r="R625" s="216">
        <f>Q625*H625</f>
        <v>0</v>
      </c>
      <c r="S625" s="216">
        <v>0</v>
      </c>
      <c r="T625" s="217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8" t="s">
        <v>250</v>
      </c>
      <c r="AT625" s="218" t="s">
        <v>133</v>
      </c>
      <c r="AU625" s="218" t="s">
        <v>81</v>
      </c>
      <c r="AY625" s="20" t="s">
        <v>131</v>
      </c>
      <c r="BE625" s="219">
        <f>IF(N625="základní",J625,0)</f>
        <v>0</v>
      </c>
      <c r="BF625" s="219">
        <f>IF(N625="snížená",J625,0)</f>
        <v>0</v>
      </c>
      <c r="BG625" s="219">
        <f>IF(N625="zákl. přenesená",J625,0)</f>
        <v>0</v>
      </c>
      <c r="BH625" s="219">
        <f>IF(N625="sníž. přenesená",J625,0)</f>
        <v>0</v>
      </c>
      <c r="BI625" s="219">
        <f>IF(N625="nulová",J625,0)</f>
        <v>0</v>
      </c>
      <c r="BJ625" s="20" t="s">
        <v>77</v>
      </c>
      <c r="BK625" s="219">
        <f>ROUND(I625*H625,2)</f>
        <v>0</v>
      </c>
      <c r="BL625" s="20" t="s">
        <v>250</v>
      </c>
      <c r="BM625" s="218" t="s">
        <v>1022</v>
      </c>
    </row>
    <row r="626" s="2" customFormat="1">
      <c r="A626" s="41"/>
      <c r="B626" s="42"/>
      <c r="C626" s="43"/>
      <c r="D626" s="220" t="s">
        <v>140</v>
      </c>
      <c r="E626" s="43"/>
      <c r="F626" s="221" t="s">
        <v>1023</v>
      </c>
      <c r="G626" s="43"/>
      <c r="H626" s="43"/>
      <c r="I626" s="222"/>
      <c r="J626" s="43"/>
      <c r="K626" s="43"/>
      <c r="L626" s="47"/>
      <c r="M626" s="223"/>
      <c r="N626" s="224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140</v>
      </c>
      <c r="AU626" s="20" t="s">
        <v>81</v>
      </c>
    </row>
    <row r="627" s="2" customFormat="1">
      <c r="A627" s="41"/>
      <c r="B627" s="42"/>
      <c r="C627" s="43"/>
      <c r="D627" s="225" t="s">
        <v>142</v>
      </c>
      <c r="E627" s="43"/>
      <c r="F627" s="226" t="s">
        <v>1024</v>
      </c>
      <c r="G627" s="43"/>
      <c r="H627" s="43"/>
      <c r="I627" s="222"/>
      <c r="J627" s="43"/>
      <c r="K627" s="43"/>
      <c r="L627" s="47"/>
      <c r="M627" s="223"/>
      <c r="N627" s="224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142</v>
      </c>
      <c r="AU627" s="20" t="s">
        <v>81</v>
      </c>
    </row>
    <row r="628" s="2" customFormat="1" ht="16.5" customHeight="1">
      <c r="A628" s="41"/>
      <c r="B628" s="42"/>
      <c r="C628" s="207" t="s">
        <v>1025</v>
      </c>
      <c r="D628" s="207" t="s">
        <v>133</v>
      </c>
      <c r="E628" s="208" t="s">
        <v>1026</v>
      </c>
      <c r="F628" s="209" t="s">
        <v>1027</v>
      </c>
      <c r="G628" s="210" t="s">
        <v>1028</v>
      </c>
      <c r="H628" s="211">
        <v>32</v>
      </c>
      <c r="I628" s="212"/>
      <c r="J628" s="213">
        <f>ROUND(I628*H628,2)</f>
        <v>0</v>
      </c>
      <c r="K628" s="209" t="s">
        <v>137</v>
      </c>
      <c r="L628" s="47"/>
      <c r="M628" s="214" t="s">
        <v>19</v>
      </c>
      <c r="N628" s="215" t="s">
        <v>43</v>
      </c>
      <c r="O628" s="87"/>
      <c r="P628" s="216">
        <f>O628*H628</f>
        <v>0</v>
      </c>
      <c r="Q628" s="216">
        <v>0</v>
      </c>
      <c r="R628" s="216">
        <f>Q628*H628</f>
        <v>0</v>
      </c>
      <c r="S628" s="216">
        <v>0</v>
      </c>
      <c r="T628" s="217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8" t="s">
        <v>1029</v>
      </c>
      <c r="AT628" s="218" t="s">
        <v>133</v>
      </c>
      <c r="AU628" s="218" t="s">
        <v>81</v>
      </c>
      <c r="AY628" s="20" t="s">
        <v>131</v>
      </c>
      <c r="BE628" s="219">
        <f>IF(N628="základní",J628,0)</f>
        <v>0</v>
      </c>
      <c r="BF628" s="219">
        <f>IF(N628="snížená",J628,0)</f>
        <v>0</v>
      </c>
      <c r="BG628" s="219">
        <f>IF(N628="zákl. přenesená",J628,0)</f>
        <v>0</v>
      </c>
      <c r="BH628" s="219">
        <f>IF(N628="sníž. přenesená",J628,0)</f>
        <v>0</v>
      </c>
      <c r="BI628" s="219">
        <f>IF(N628="nulová",J628,0)</f>
        <v>0</v>
      </c>
      <c r="BJ628" s="20" t="s">
        <v>77</v>
      </c>
      <c r="BK628" s="219">
        <f>ROUND(I628*H628,2)</f>
        <v>0</v>
      </c>
      <c r="BL628" s="20" t="s">
        <v>1029</v>
      </c>
      <c r="BM628" s="218" t="s">
        <v>1030</v>
      </c>
    </row>
    <row r="629" s="2" customFormat="1">
      <c r="A629" s="41"/>
      <c r="B629" s="42"/>
      <c r="C629" s="43"/>
      <c r="D629" s="220" t="s">
        <v>140</v>
      </c>
      <c r="E629" s="43"/>
      <c r="F629" s="221" t="s">
        <v>1031</v>
      </c>
      <c r="G629" s="43"/>
      <c r="H629" s="43"/>
      <c r="I629" s="222"/>
      <c r="J629" s="43"/>
      <c r="K629" s="43"/>
      <c r="L629" s="47"/>
      <c r="M629" s="223"/>
      <c r="N629" s="224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140</v>
      </c>
      <c r="AU629" s="20" t="s">
        <v>81</v>
      </c>
    </row>
    <row r="630" s="2" customFormat="1">
      <c r="A630" s="41"/>
      <c r="B630" s="42"/>
      <c r="C630" s="43"/>
      <c r="D630" s="225" t="s">
        <v>142</v>
      </c>
      <c r="E630" s="43"/>
      <c r="F630" s="226" t="s">
        <v>1032</v>
      </c>
      <c r="G630" s="43"/>
      <c r="H630" s="43"/>
      <c r="I630" s="222"/>
      <c r="J630" s="43"/>
      <c r="K630" s="43"/>
      <c r="L630" s="47"/>
      <c r="M630" s="223"/>
      <c r="N630" s="224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142</v>
      </c>
      <c r="AU630" s="20" t="s">
        <v>81</v>
      </c>
    </row>
    <row r="631" s="14" customFormat="1">
      <c r="A631" s="14"/>
      <c r="B631" s="238"/>
      <c r="C631" s="239"/>
      <c r="D631" s="220" t="s">
        <v>144</v>
      </c>
      <c r="E631" s="240" t="s">
        <v>19</v>
      </c>
      <c r="F631" s="241" t="s">
        <v>1033</v>
      </c>
      <c r="G631" s="239"/>
      <c r="H631" s="240" t="s">
        <v>19</v>
      </c>
      <c r="I631" s="242"/>
      <c r="J631" s="239"/>
      <c r="K631" s="239"/>
      <c r="L631" s="243"/>
      <c r="M631" s="244"/>
      <c r="N631" s="245"/>
      <c r="O631" s="245"/>
      <c r="P631" s="245"/>
      <c r="Q631" s="245"/>
      <c r="R631" s="245"/>
      <c r="S631" s="245"/>
      <c r="T631" s="24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7" t="s">
        <v>144</v>
      </c>
      <c r="AU631" s="247" t="s">
        <v>81</v>
      </c>
      <c r="AV631" s="14" t="s">
        <v>77</v>
      </c>
      <c r="AW631" s="14" t="s">
        <v>33</v>
      </c>
      <c r="AX631" s="14" t="s">
        <v>72</v>
      </c>
      <c r="AY631" s="247" t="s">
        <v>131</v>
      </c>
    </row>
    <row r="632" s="13" customFormat="1">
      <c r="A632" s="13"/>
      <c r="B632" s="227"/>
      <c r="C632" s="228"/>
      <c r="D632" s="220" t="s">
        <v>144</v>
      </c>
      <c r="E632" s="229" t="s">
        <v>19</v>
      </c>
      <c r="F632" s="230" t="s">
        <v>1034</v>
      </c>
      <c r="G632" s="228"/>
      <c r="H632" s="231">
        <v>32</v>
      </c>
      <c r="I632" s="232"/>
      <c r="J632" s="228"/>
      <c r="K632" s="228"/>
      <c r="L632" s="233"/>
      <c r="M632" s="234"/>
      <c r="N632" s="235"/>
      <c r="O632" s="235"/>
      <c r="P632" s="235"/>
      <c r="Q632" s="235"/>
      <c r="R632" s="235"/>
      <c r="S632" s="235"/>
      <c r="T632" s="23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7" t="s">
        <v>144</v>
      </c>
      <c r="AU632" s="237" t="s">
        <v>81</v>
      </c>
      <c r="AV632" s="13" t="s">
        <v>81</v>
      </c>
      <c r="AW632" s="13" t="s">
        <v>33</v>
      </c>
      <c r="AX632" s="13" t="s">
        <v>77</v>
      </c>
      <c r="AY632" s="237" t="s">
        <v>131</v>
      </c>
    </row>
    <row r="633" s="12" customFormat="1" ht="22.8" customHeight="1">
      <c r="A633" s="12"/>
      <c r="B633" s="191"/>
      <c r="C633" s="192"/>
      <c r="D633" s="193" t="s">
        <v>71</v>
      </c>
      <c r="E633" s="205" t="s">
        <v>1035</v>
      </c>
      <c r="F633" s="205" t="s">
        <v>1036</v>
      </c>
      <c r="G633" s="192"/>
      <c r="H633" s="192"/>
      <c r="I633" s="195"/>
      <c r="J633" s="206">
        <f>BK633</f>
        <v>0</v>
      </c>
      <c r="K633" s="192"/>
      <c r="L633" s="197"/>
      <c r="M633" s="198"/>
      <c r="N633" s="199"/>
      <c r="O633" s="199"/>
      <c r="P633" s="200">
        <f>SUM(P634:P655)</f>
        <v>0</v>
      </c>
      <c r="Q633" s="199"/>
      <c r="R633" s="200">
        <f>SUM(R634:R655)</f>
        <v>0.0051322600000000005</v>
      </c>
      <c r="S633" s="199"/>
      <c r="T633" s="201">
        <f>SUM(T634:T655)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02" t="s">
        <v>81</v>
      </c>
      <c r="AT633" s="203" t="s">
        <v>71</v>
      </c>
      <c r="AU633" s="203" t="s">
        <v>77</v>
      </c>
      <c r="AY633" s="202" t="s">
        <v>131</v>
      </c>
      <c r="BK633" s="204">
        <f>SUM(BK634:BK655)</f>
        <v>0</v>
      </c>
    </row>
    <row r="634" s="2" customFormat="1" ht="24.15" customHeight="1">
      <c r="A634" s="41"/>
      <c r="B634" s="42"/>
      <c r="C634" s="207" t="s">
        <v>1037</v>
      </c>
      <c r="D634" s="207" t="s">
        <v>133</v>
      </c>
      <c r="E634" s="208" t="s">
        <v>1038</v>
      </c>
      <c r="F634" s="209" t="s">
        <v>1039</v>
      </c>
      <c r="G634" s="210" t="s">
        <v>136</v>
      </c>
      <c r="H634" s="211">
        <v>10.474</v>
      </c>
      <c r="I634" s="212"/>
      <c r="J634" s="213">
        <f>ROUND(I634*H634,2)</f>
        <v>0</v>
      </c>
      <c r="K634" s="209" t="s">
        <v>137</v>
      </c>
      <c r="L634" s="47"/>
      <c r="M634" s="214" t="s">
        <v>19</v>
      </c>
      <c r="N634" s="215" t="s">
        <v>43</v>
      </c>
      <c r="O634" s="87"/>
      <c r="P634" s="216">
        <f>O634*H634</f>
        <v>0</v>
      </c>
      <c r="Q634" s="216">
        <v>8.0000000000000007E-05</v>
      </c>
      <c r="R634" s="216">
        <f>Q634*H634</f>
        <v>0.00083792000000000014</v>
      </c>
      <c r="S634" s="216">
        <v>0</v>
      </c>
      <c r="T634" s="217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18" t="s">
        <v>250</v>
      </c>
      <c r="AT634" s="218" t="s">
        <v>133</v>
      </c>
      <c r="AU634" s="218" t="s">
        <v>81</v>
      </c>
      <c r="AY634" s="20" t="s">
        <v>131</v>
      </c>
      <c r="BE634" s="219">
        <f>IF(N634="základní",J634,0)</f>
        <v>0</v>
      </c>
      <c r="BF634" s="219">
        <f>IF(N634="snížená",J634,0)</f>
        <v>0</v>
      </c>
      <c r="BG634" s="219">
        <f>IF(N634="zákl. přenesená",J634,0)</f>
        <v>0</v>
      </c>
      <c r="BH634" s="219">
        <f>IF(N634="sníž. přenesená",J634,0)</f>
        <v>0</v>
      </c>
      <c r="BI634" s="219">
        <f>IF(N634="nulová",J634,0)</f>
        <v>0</v>
      </c>
      <c r="BJ634" s="20" t="s">
        <v>77</v>
      </c>
      <c r="BK634" s="219">
        <f>ROUND(I634*H634,2)</f>
        <v>0</v>
      </c>
      <c r="BL634" s="20" t="s">
        <v>250</v>
      </c>
      <c r="BM634" s="218" t="s">
        <v>1040</v>
      </c>
    </row>
    <row r="635" s="2" customFormat="1">
      <c r="A635" s="41"/>
      <c r="B635" s="42"/>
      <c r="C635" s="43"/>
      <c r="D635" s="220" t="s">
        <v>140</v>
      </c>
      <c r="E635" s="43"/>
      <c r="F635" s="221" t="s">
        <v>1041</v>
      </c>
      <c r="G635" s="43"/>
      <c r="H635" s="43"/>
      <c r="I635" s="222"/>
      <c r="J635" s="43"/>
      <c r="K635" s="43"/>
      <c r="L635" s="47"/>
      <c r="M635" s="223"/>
      <c r="N635" s="224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140</v>
      </c>
      <c r="AU635" s="20" t="s">
        <v>81</v>
      </c>
    </row>
    <row r="636" s="2" customFormat="1">
      <c r="A636" s="41"/>
      <c r="B636" s="42"/>
      <c r="C636" s="43"/>
      <c r="D636" s="225" t="s">
        <v>142</v>
      </c>
      <c r="E636" s="43"/>
      <c r="F636" s="226" t="s">
        <v>1042</v>
      </c>
      <c r="G636" s="43"/>
      <c r="H636" s="43"/>
      <c r="I636" s="222"/>
      <c r="J636" s="43"/>
      <c r="K636" s="43"/>
      <c r="L636" s="47"/>
      <c r="M636" s="223"/>
      <c r="N636" s="224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142</v>
      </c>
      <c r="AU636" s="20" t="s">
        <v>81</v>
      </c>
    </row>
    <row r="637" s="2" customFormat="1" ht="16.5" customHeight="1">
      <c r="A637" s="41"/>
      <c r="B637" s="42"/>
      <c r="C637" s="207" t="s">
        <v>1043</v>
      </c>
      <c r="D637" s="207" t="s">
        <v>133</v>
      </c>
      <c r="E637" s="208" t="s">
        <v>1044</v>
      </c>
      <c r="F637" s="209" t="s">
        <v>1045</v>
      </c>
      <c r="G637" s="210" t="s">
        <v>136</v>
      </c>
      <c r="H637" s="211">
        <v>10.474</v>
      </c>
      <c r="I637" s="212"/>
      <c r="J637" s="213">
        <f>ROUND(I637*H637,2)</f>
        <v>0</v>
      </c>
      <c r="K637" s="209" t="s">
        <v>137</v>
      </c>
      <c r="L637" s="47"/>
      <c r="M637" s="214" t="s">
        <v>19</v>
      </c>
      <c r="N637" s="215" t="s">
        <v>43</v>
      </c>
      <c r="O637" s="87"/>
      <c r="P637" s="216">
        <f>O637*H637</f>
        <v>0</v>
      </c>
      <c r="Q637" s="216">
        <v>0</v>
      </c>
      <c r="R637" s="216">
        <f>Q637*H637</f>
        <v>0</v>
      </c>
      <c r="S637" s="216">
        <v>0</v>
      </c>
      <c r="T637" s="217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8" t="s">
        <v>250</v>
      </c>
      <c r="AT637" s="218" t="s">
        <v>133</v>
      </c>
      <c r="AU637" s="218" t="s">
        <v>81</v>
      </c>
      <c r="AY637" s="20" t="s">
        <v>131</v>
      </c>
      <c r="BE637" s="219">
        <f>IF(N637="základní",J637,0)</f>
        <v>0</v>
      </c>
      <c r="BF637" s="219">
        <f>IF(N637="snížená",J637,0)</f>
        <v>0</v>
      </c>
      <c r="BG637" s="219">
        <f>IF(N637="zákl. přenesená",J637,0)</f>
        <v>0</v>
      </c>
      <c r="BH637" s="219">
        <f>IF(N637="sníž. přenesená",J637,0)</f>
        <v>0</v>
      </c>
      <c r="BI637" s="219">
        <f>IF(N637="nulová",J637,0)</f>
        <v>0</v>
      </c>
      <c r="BJ637" s="20" t="s">
        <v>77</v>
      </c>
      <c r="BK637" s="219">
        <f>ROUND(I637*H637,2)</f>
        <v>0</v>
      </c>
      <c r="BL637" s="20" t="s">
        <v>250</v>
      </c>
      <c r="BM637" s="218" t="s">
        <v>1046</v>
      </c>
    </row>
    <row r="638" s="2" customFormat="1">
      <c r="A638" s="41"/>
      <c r="B638" s="42"/>
      <c r="C638" s="43"/>
      <c r="D638" s="220" t="s">
        <v>140</v>
      </c>
      <c r="E638" s="43"/>
      <c r="F638" s="221" t="s">
        <v>1047</v>
      </c>
      <c r="G638" s="43"/>
      <c r="H638" s="43"/>
      <c r="I638" s="222"/>
      <c r="J638" s="43"/>
      <c r="K638" s="43"/>
      <c r="L638" s="47"/>
      <c r="M638" s="223"/>
      <c r="N638" s="224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140</v>
      </c>
      <c r="AU638" s="20" t="s">
        <v>81</v>
      </c>
    </row>
    <row r="639" s="2" customFormat="1">
      <c r="A639" s="41"/>
      <c r="B639" s="42"/>
      <c r="C639" s="43"/>
      <c r="D639" s="225" t="s">
        <v>142</v>
      </c>
      <c r="E639" s="43"/>
      <c r="F639" s="226" t="s">
        <v>1048</v>
      </c>
      <c r="G639" s="43"/>
      <c r="H639" s="43"/>
      <c r="I639" s="222"/>
      <c r="J639" s="43"/>
      <c r="K639" s="43"/>
      <c r="L639" s="47"/>
      <c r="M639" s="223"/>
      <c r="N639" s="224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142</v>
      </c>
      <c r="AU639" s="20" t="s">
        <v>81</v>
      </c>
    </row>
    <row r="640" s="2" customFormat="1" ht="24.15" customHeight="1">
      <c r="A640" s="41"/>
      <c r="B640" s="42"/>
      <c r="C640" s="207" t="s">
        <v>1049</v>
      </c>
      <c r="D640" s="207" t="s">
        <v>133</v>
      </c>
      <c r="E640" s="208" t="s">
        <v>1050</v>
      </c>
      <c r="F640" s="209" t="s">
        <v>1051</v>
      </c>
      <c r="G640" s="210" t="s">
        <v>136</v>
      </c>
      <c r="H640" s="211">
        <v>10.474</v>
      </c>
      <c r="I640" s="212"/>
      <c r="J640" s="213">
        <f>ROUND(I640*H640,2)</f>
        <v>0</v>
      </c>
      <c r="K640" s="209" t="s">
        <v>137</v>
      </c>
      <c r="L640" s="47"/>
      <c r="M640" s="214" t="s">
        <v>19</v>
      </c>
      <c r="N640" s="215" t="s">
        <v>43</v>
      </c>
      <c r="O640" s="87"/>
      <c r="P640" s="216">
        <f>O640*H640</f>
        <v>0</v>
      </c>
      <c r="Q640" s="216">
        <v>0.00017000000000000001</v>
      </c>
      <c r="R640" s="216">
        <f>Q640*H640</f>
        <v>0.0017805800000000001</v>
      </c>
      <c r="S640" s="216">
        <v>0</v>
      </c>
      <c r="T640" s="217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8" t="s">
        <v>250</v>
      </c>
      <c r="AT640" s="218" t="s">
        <v>133</v>
      </c>
      <c r="AU640" s="218" t="s">
        <v>81</v>
      </c>
      <c r="AY640" s="20" t="s">
        <v>131</v>
      </c>
      <c r="BE640" s="219">
        <f>IF(N640="základní",J640,0)</f>
        <v>0</v>
      </c>
      <c r="BF640" s="219">
        <f>IF(N640="snížená",J640,0)</f>
        <v>0</v>
      </c>
      <c r="BG640" s="219">
        <f>IF(N640="zákl. přenesená",J640,0)</f>
        <v>0</v>
      </c>
      <c r="BH640" s="219">
        <f>IF(N640="sníž. přenesená",J640,0)</f>
        <v>0</v>
      </c>
      <c r="BI640" s="219">
        <f>IF(N640="nulová",J640,0)</f>
        <v>0</v>
      </c>
      <c r="BJ640" s="20" t="s">
        <v>77</v>
      </c>
      <c r="BK640" s="219">
        <f>ROUND(I640*H640,2)</f>
        <v>0</v>
      </c>
      <c r="BL640" s="20" t="s">
        <v>250</v>
      </c>
      <c r="BM640" s="218" t="s">
        <v>1052</v>
      </c>
    </row>
    <row r="641" s="2" customFormat="1">
      <c r="A641" s="41"/>
      <c r="B641" s="42"/>
      <c r="C641" s="43"/>
      <c r="D641" s="220" t="s">
        <v>140</v>
      </c>
      <c r="E641" s="43"/>
      <c r="F641" s="221" t="s">
        <v>1053</v>
      </c>
      <c r="G641" s="43"/>
      <c r="H641" s="43"/>
      <c r="I641" s="222"/>
      <c r="J641" s="43"/>
      <c r="K641" s="43"/>
      <c r="L641" s="47"/>
      <c r="M641" s="223"/>
      <c r="N641" s="224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140</v>
      </c>
      <c r="AU641" s="20" t="s">
        <v>81</v>
      </c>
    </row>
    <row r="642" s="2" customFormat="1">
      <c r="A642" s="41"/>
      <c r="B642" s="42"/>
      <c r="C642" s="43"/>
      <c r="D642" s="225" t="s">
        <v>142</v>
      </c>
      <c r="E642" s="43"/>
      <c r="F642" s="226" t="s">
        <v>1054</v>
      </c>
      <c r="G642" s="43"/>
      <c r="H642" s="43"/>
      <c r="I642" s="222"/>
      <c r="J642" s="43"/>
      <c r="K642" s="43"/>
      <c r="L642" s="47"/>
      <c r="M642" s="223"/>
      <c r="N642" s="224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142</v>
      </c>
      <c r="AU642" s="20" t="s">
        <v>81</v>
      </c>
    </row>
    <row r="643" s="14" customFormat="1">
      <c r="A643" s="14"/>
      <c r="B643" s="238"/>
      <c r="C643" s="239"/>
      <c r="D643" s="220" t="s">
        <v>144</v>
      </c>
      <c r="E643" s="240" t="s">
        <v>19</v>
      </c>
      <c r="F643" s="241" t="s">
        <v>995</v>
      </c>
      <c r="G643" s="239"/>
      <c r="H643" s="240" t="s">
        <v>19</v>
      </c>
      <c r="I643" s="242"/>
      <c r="J643" s="239"/>
      <c r="K643" s="239"/>
      <c r="L643" s="243"/>
      <c r="M643" s="244"/>
      <c r="N643" s="245"/>
      <c r="O643" s="245"/>
      <c r="P643" s="245"/>
      <c r="Q643" s="245"/>
      <c r="R643" s="245"/>
      <c r="S643" s="245"/>
      <c r="T643" s="24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7" t="s">
        <v>144</v>
      </c>
      <c r="AU643" s="247" t="s">
        <v>81</v>
      </c>
      <c r="AV643" s="14" t="s">
        <v>77</v>
      </c>
      <c r="AW643" s="14" t="s">
        <v>33</v>
      </c>
      <c r="AX643" s="14" t="s">
        <v>72</v>
      </c>
      <c r="AY643" s="247" t="s">
        <v>131</v>
      </c>
    </row>
    <row r="644" s="13" customFormat="1">
      <c r="A644" s="13"/>
      <c r="B644" s="227"/>
      <c r="C644" s="228"/>
      <c r="D644" s="220" t="s">
        <v>144</v>
      </c>
      <c r="E644" s="229" t="s">
        <v>19</v>
      </c>
      <c r="F644" s="230" t="s">
        <v>1055</v>
      </c>
      <c r="G644" s="228"/>
      <c r="H644" s="231">
        <v>2.7410000000000001</v>
      </c>
      <c r="I644" s="232"/>
      <c r="J644" s="228"/>
      <c r="K644" s="228"/>
      <c r="L644" s="233"/>
      <c r="M644" s="234"/>
      <c r="N644" s="235"/>
      <c r="O644" s="235"/>
      <c r="P644" s="235"/>
      <c r="Q644" s="235"/>
      <c r="R644" s="235"/>
      <c r="S644" s="235"/>
      <c r="T644" s="23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7" t="s">
        <v>144</v>
      </c>
      <c r="AU644" s="237" t="s">
        <v>81</v>
      </c>
      <c r="AV644" s="13" t="s">
        <v>81</v>
      </c>
      <c r="AW644" s="13" t="s">
        <v>33</v>
      </c>
      <c r="AX644" s="13" t="s">
        <v>72</v>
      </c>
      <c r="AY644" s="237" t="s">
        <v>131</v>
      </c>
    </row>
    <row r="645" s="14" customFormat="1">
      <c r="A645" s="14"/>
      <c r="B645" s="238"/>
      <c r="C645" s="239"/>
      <c r="D645" s="220" t="s">
        <v>144</v>
      </c>
      <c r="E645" s="240" t="s">
        <v>19</v>
      </c>
      <c r="F645" s="241" t="s">
        <v>997</v>
      </c>
      <c r="G645" s="239"/>
      <c r="H645" s="240" t="s">
        <v>19</v>
      </c>
      <c r="I645" s="242"/>
      <c r="J645" s="239"/>
      <c r="K645" s="239"/>
      <c r="L645" s="243"/>
      <c r="M645" s="244"/>
      <c r="N645" s="245"/>
      <c r="O645" s="245"/>
      <c r="P645" s="245"/>
      <c r="Q645" s="245"/>
      <c r="R645" s="245"/>
      <c r="S645" s="245"/>
      <c r="T645" s="246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7" t="s">
        <v>144</v>
      </c>
      <c r="AU645" s="247" t="s">
        <v>81</v>
      </c>
      <c r="AV645" s="14" t="s">
        <v>77</v>
      </c>
      <c r="AW645" s="14" t="s">
        <v>33</v>
      </c>
      <c r="AX645" s="14" t="s">
        <v>72</v>
      </c>
      <c r="AY645" s="247" t="s">
        <v>131</v>
      </c>
    </row>
    <row r="646" s="13" customFormat="1">
      <c r="A646" s="13"/>
      <c r="B646" s="227"/>
      <c r="C646" s="228"/>
      <c r="D646" s="220" t="s">
        <v>144</v>
      </c>
      <c r="E646" s="229" t="s">
        <v>19</v>
      </c>
      <c r="F646" s="230" t="s">
        <v>1056</v>
      </c>
      <c r="G646" s="228"/>
      <c r="H646" s="231">
        <v>1.9330000000000001</v>
      </c>
      <c r="I646" s="232"/>
      <c r="J646" s="228"/>
      <c r="K646" s="228"/>
      <c r="L646" s="233"/>
      <c r="M646" s="234"/>
      <c r="N646" s="235"/>
      <c r="O646" s="235"/>
      <c r="P646" s="235"/>
      <c r="Q646" s="235"/>
      <c r="R646" s="235"/>
      <c r="S646" s="235"/>
      <c r="T646" s="23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7" t="s">
        <v>144</v>
      </c>
      <c r="AU646" s="237" t="s">
        <v>81</v>
      </c>
      <c r="AV646" s="13" t="s">
        <v>81</v>
      </c>
      <c r="AW646" s="13" t="s">
        <v>33</v>
      </c>
      <c r="AX646" s="13" t="s">
        <v>72</v>
      </c>
      <c r="AY646" s="237" t="s">
        <v>131</v>
      </c>
    </row>
    <row r="647" s="14" customFormat="1">
      <c r="A647" s="14"/>
      <c r="B647" s="238"/>
      <c r="C647" s="239"/>
      <c r="D647" s="220" t="s">
        <v>144</v>
      </c>
      <c r="E647" s="240" t="s">
        <v>19</v>
      </c>
      <c r="F647" s="241" t="s">
        <v>999</v>
      </c>
      <c r="G647" s="239"/>
      <c r="H647" s="240" t="s">
        <v>19</v>
      </c>
      <c r="I647" s="242"/>
      <c r="J647" s="239"/>
      <c r="K647" s="239"/>
      <c r="L647" s="243"/>
      <c r="M647" s="244"/>
      <c r="N647" s="245"/>
      <c r="O647" s="245"/>
      <c r="P647" s="245"/>
      <c r="Q647" s="245"/>
      <c r="R647" s="245"/>
      <c r="S647" s="245"/>
      <c r="T647" s="246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7" t="s">
        <v>144</v>
      </c>
      <c r="AU647" s="247" t="s">
        <v>81</v>
      </c>
      <c r="AV647" s="14" t="s">
        <v>77</v>
      </c>
      <c r="AW647" s="14" t="s">
        <v>33</v>
      </c>
      <c r="AX647" s="14" t="s">
        <v>72</v>
      </c>
      <c r="AY647" s="247" t="s">
        <v>131</v>
      </c>
    </row>
    <row r="648" s="13" customFormat="1">
      <c r="A648" s="13"/>
      <c r="B648" s="227"/>
      <c r="C648" s="228"/>
      <c r="D648" s="220" t="s">
        <v>144</v>
      </c>
      <c r="E648" s="229" t="s">
        <v>19</v>
      </c>
      <c r="F648" s="230" t="s">
        <v>1057</v>
      </c>
      <c r="G648" s="228"/>
      <c r="H648" s="231">
        <v>5.7999999999999998</v>
      </c>
      <c r="I648" s="232"/>
      <c r="J648" s="228"/>
      <c r="K648" s="228"/>
      <c r="L648" s="233"/>
      <c r="M648" s="234"/>
      <c r="N648" s="235"/>
      <c r="O648" s="235"/>
      <c r="P648" s="235"/>
      <c r="Q648" s="235"/>
      <c r="R648" s="235"/>
      <c r="S648" s="235"/>
      <c r="T648" s="23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7" t="s">
        <v>144</v>
      </c>
      <c r="AU648" s="237" t="s">
        <v>81</v>
      </c>
      <c r="AV648" s="13" t="s">
        <v>81</v>
      </c>
      <c r="AW648" s="13" t="s">
        <v>33</v>
      </c>
      <c r="AX648" s="13" t="s">
        <v>72</v>
      </c>
      <c r="AY648" s="237" t="s">
        <v>131</v>
      </c>
    </row>
    <row r="649" s="16" customFormat="1">
      <c r="A649" s="16"/>
      <c r="B649" s="259"/>
      <c r="C649" s="260"/>
      <c r="D649" s="220" t="s">
        <v>144</v>
      </c>
      <c r="E649" s="261" t="s">
        <v>19</v>
      </c>
      <c r="F649" s="262" t="s">
        <v>234</v>
      </c>
      <c r="G649" s="260"/>
      <c r="H649" s="263">
        <v>10.474</v>
      </c>
      <c r="I649" s="264"/>
      <c r="J649" s="260"/>
      <c r="K649" s="260"/>
      <c r="L649" s="265"/>
      <c r="M649" s="266"/>
      <c r="N649" s="267"/>
      <c r="O649" s="267"/>
      <c r="P649" s="267"/>
      <c r="Q649" s="267"/>
      <c r="R649" s="267"/>
      <c r="S649" s="267"/>
      <c r="T649" s="268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269" t="s">
        <v>144</v>
      </c>
      <c r="AU649" s="269" t="s">
        <v>81</v>
      </c>
      <c r="AV649" s="16" t="s">
        <v>138</v>
      </c>
      <c r="AW649" s="16" t="s">
        <v>33</v>
      </c>
      <c r="AX649" s="16" t="s">
        <v>77</v>
      </c>
      <c r="AY649" s="269" t="s">
        <v>131</v>
      </c>
    </row>
    <row r="650" s="2" customFormat="1" ht="24.15" customHeight="1">
      <c r="A650" s="41"/>
      <c r="B650" s="42"/>
      <c r="C650" s="207" t="s">
        <v>1058</v>
      </c>
      <c r="D650" s="207" t="s">
        <v>133</v>
      </c>
      <c r="E650" s="208" t="s">
        <v>1059</v>
      </c>
      <c r="F650" s="209" t="s">
        <v>1060</v>
      </c>
      <c r="G650" s="210" t="s">
        <v>136</v>
      </c>
      <c r="H650" s="211">
        <v>10.474</v>
      </c>
      <c r="I650" s="212"/>
      <c r="J650" s="213">
        <f>ROUND(I650*H650,2)</f>
        <v>0</v>
      </c>
      <c r="K650" s="209" t="s">
        <v>137</v>
      </c>
      <c r="L650" s="47"/>
      <c r="M650" s="214" t="s">
        <v>19</v>
      </c>
      <c r="N650" s="215" t="s">
        <v>43</v>
      </c>
      <c r="O650" s="87"/>
      <c r="P650" s="216">
        <f>O650*H650</f>
        <v>0</v>
      </c>
      <c r="Q650" s="216">
        <v>0.00012</v>
      </c>
      <c r="R650" s="216">
        <f>Q650*H650</f>
        <v>0.0012568800000000002</v>
      </c>
      <c r="S650" s="216">
        <v>0</v>
      </c>
      <c r="T650" s="217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8" t="s">
        <v>250</v>
      </c>
      <c r="AT650" s="218" t="s">
        <v>133</v>
      </c>
      <c r="AU650" s="218" t="s">
        <v>81</v>
      </c>
      <c r="AY650" s="20" t="s">
        <v>131</v>
      </c>
      <c r="BE650" s="219">
        <f>IF(N650="základní",J650,0)</f>
        <v>0</v>
      </c>
      <c r="BF650" s="219">
        <f>IF(N650="snížená",J650,0)</f>
        <v>0</v>
      </c>
      <c r="BG650" s="219">
        <f>IF(N650="zákl. přenesená",J650,0)</f>
        <v>0</v>
      </c>
      <c r="BH650" s="219">
        <f>IF(N650="sníž. přenesená",J650,0)</f>
        <v>0</v>
      </c>
      <c r="BI650" s="219">
        <f>IF(N650="nulová",J650,0)</f>
        <v>0</v>
      </c>
      <c r="BJ650" s="20" t="s">
        <v>77</v>
      </c>
      <c r="BK650" s="219">
        <f>ROUND(I650*H650,2)</f>
        <v>0</v>
      </c>
      <c r="BL650" s="20" t="s">
        <v>250</v>
      </c>
      <c r="BM650" s="218" t="s">
        <v>1061</v>
      </c>
    </row>
    <row r="651" s="2" customFormat="1">
      <c r="A651" s="41"/>
      <c r="B651" s="42"/>
      <c r="C651" s="43"/>
      <c r="D651" s="220" t="s">
        <v>140</v>
      </c>
      <c r="E651" s="43"/>
      <c r="F651" s="221" t="s">
        <v>1062</v>
      </c>
      <c r="G651" s="43"/>
      <c r="H651" s="43"/>
      <c r="I651" s="222"/>
      <c r="J651" s="43"/>
      <c r="K651" s="43"/>
      <c r="L651" s="47"/>
      <c r="M651" s="223"/>
      <c r="N651" s="224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140</v>
      </c>
      <c r="AU651" s="20" t="s">
        <v>81</v>
      </c>
    </row>
    <row r="652" s="2" customFormat="1">
      <c r="A652" s="41"/>
      <c r="B652" s="42"/>
      <c r="C652" s="43"/>
      <c r="D652" s="225" t="s">
        <v>142</v>
      </c>
      <c r="E652" s="43"/>
      <c r="F652" s="226" t="s">
        <v>1063</v>
      </c>
      <c r="G652" s="43"/>
      <c r="H652" s="43"/>
      <c r="I652" s="222"/>
      <c r="J652" s="43"/>
      <c r="K652" s="43"/>
      <c r="L652" s="47"/>
      <c r="M652" s="223"/>
      <c r="N652" s="224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142</v>
      </c>
      <c r="AU652" s="20" t="s">
        <v>81</v>
      </c>
    </row>
    <row r="653" s="2" customFormat="1" ht="24.15" customHeight="1">
      <c r="A653" s="41"/>
      <c r="B653" s="42"/>
      <c r="C653" s="207" t="s">
        <v>1064</v>
      </c>
      <c r="D653" s="207" t="s">
        <v>133</v>
      </c>
      <c r="E653" s="208" t="s">
        <v>1065</v>
      </c>
      <c r="F653" s="209" t="s">
        <v>1066</v>
      </c>
      <c r="G653" s="210" t="s">
        <v>136</v>
      </c>
      <c r="H653" s="211">
        <v>10.474</v>
      </c>
      <c r="I653" s="212"/>
      <c r="J653" s="213">
        <f>ROUND(I653*H653,2)</f>
        <v>0</v>
      </c>
      <c r="K653" s="209" t="s">
        <v>137</v>
      </c>
      <c r="L653" s="47"/>
      <c r="M653" s="214" t="s">
        <v>19</v>
      </c>
      <c r="N653" s="215" t="s">
        <v>43</v>
      </c>
      <c r="O653" s="87"/>
      <c r="P653" s="216">
        <f>O653*H653</f>
        <v>0</v>
      </c>
      <c r="Q653" s="216">
        <v>0.00012</v>
      </c>
      <c r="R653" s="216">
        <f>Q653*H653</f>
        <v>0.0012568800000000002</v>
      </c>
      <c r="S653" s="216">
        <v>0</v>
      </c>
      <c r="T653" s="217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18" t="s">
        <v>250</v>
      </c>
      <c r="AT653" s="218" t="s">
        <v>133</v>
      </c>
      <c r="AU653" s="218" t="s">
        <v>81</v>
      </c>
      <c r="AY653" s="20" t="s">
        <v>131</v>
      </c>
      <c r="BE653" s="219">
        <f>IF(N653="základní",J653,0)</f>
        <v>0</v>
      </c>
      <c r="BF653" s="219">
        <f>IF(N653="snížená",J653,0)</f>
        <v>0</v>
      </c>
      <c r="BG653" s="219">
        <f>IF(N653="zákl. přenesená",J653,0)</f>
        <v>0</v>
      </c>
      <c r="BH653" s="219">
        <f>IF(N653="sníž. přenesená",J653,0)</f>
        <v>0</v>
      </c>
      <c r="BI653" s="219">
        <f>IF(N653="nulová",J653,0)</f>
        <v>0</v>
      </c>
      <c r="BJ653" s="20" t="s">
        <v>77</v>
      </c>
      <c r="BK653" s="219">
        <f>ROUND(I653*H653,2)</f>
        <v>0</v>
      </c>
      <c r="BL653" s="20" t="s">
        <v>250</v>
      </c>
      <c r="BM653" s="218" t="s">
        <v>1067</v>
      </c>
    </row>
    <row r="654" s="2" customFormat="1">
      <c r="A654" s="41"/>
      <c r="B654" s="42"/>
      <c r="C654" s="43"/>
      <c r="D654" s="220" t="s">
        <v>140</v>
      </c>
      <c r="E654" s="43"/>
      <c r="F654" s="221" t="s">
        <v>1068</v>
      </c>
      <c r="G654" s="43"/>
      <c r="H654" s="43"/>
      <c r="I654" s="222"/>
      <c r="J654" s="43"/>
      <c r="K654" s="43"/>
      <c r="L654" s="47"/>
      <c r="M654" s="223"/>
      <c r="N654" s="224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140</v>
      </c>
      <c r="AU654" s="20" t="s">
        <v>81</v>
      </c>
    </row>
    <row r="655" s="2" customFormat="1">
      <c r="A655" s="41"/>
      <c r="B655" s="42"/>
      <c r="C655" s="43"/>
      <c r="D655" s="225" t="s">
        <v>142</v>
      </c>
      <c r="E655" s="43"/>
      <c r="F655" s="226" t="s">
        <v>1069</v>
      </c>
      <c r="G655" s="43"/>
      <c r="H655" s="43"/>
      <c r="I655" s="222"/>
      <c r="J655" s="43"/>
      <c r="K655" s="43"/>
      <c r="L655" s="47"/>
      <c r="M655" s="223"/>
      <c r="N655" s="224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142</v>
      </c>
      <c r="AU655" s="20" t="s">
        <v>81</v>
      </c>
    </row>
    <row r="656" s="12" customFormat="1" ht="22.8" customHeight="1">
      <c r="A656" s="12"/>
      <c r="B656" s="191"/>
      <c r="C656" s="192"/>
      <c r="D656" s="193" t="s">
        <v>71</v>
      </c>
      <c r="E656" s="205" t="s">
        <v>1070</v>
      </c>
      <c r="F656" s="205" t="s">
        <v>1071</v>
      </c>
      <c r="G656" s="192"/>
      <c r="H656" s="192"/>
      <c r="I656" s="195"/>
      <c r="J656" s="206">
        <f>BK656</f>
        <v>0</v>
      </c>
      <c r="K656" s="192"/>
      <c r="L656" s="197"/>
      <c r="M656" s="198"/>
      <c r="N656" s="199"/>
      <c r="O656" s="199"/>
      <c r="P656" s="200">
        <f>SUM(P657:P667)</f>
        <v>0</v>
      </c>
      <c r="Q656" s="199"/>
      <c r="R656" s="200">
        <f>SUM(R657:R667)</f>
        <v>0.10000000000000001</v>
      </c>
      <c r="S656" s="199"/>
      <c r="T656" s="201">
        <f>SUM(T657:T667)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02" t="s">
        <v>81</v>
      </c>
      <c r="AT656" s="203" t="s">
        <v>71</v>
      </c>
      <c r="AU656" s="203" t="s">
        <v>77</v>
      </c>
      <c r="AY656" s="202" t="s">
        <v>131</v>
      </c>
      <c r="BK656" s="204">
        <f>SUM(BK657:BK667)</f>
        <v>0</v>
      </c>
    </row>
    <row r="657" s="2" customFormat="1" ht="24.15" customHeight="1">
      <c r="A657" s="41"/>
      <c r="B657" s="42"/>
      <c r="C657" s="207" t="s">
        <v>1072</v>
      </c>
      <c r="D657" s="207" t="s">
        <v>133</v>
      </c>
      <c r="E657" s="208" t="s">
        <v>1073</v>
      </c>
      <c r="F657" s="209" t="s">
        <v>1074</v>
      </c>
      <c r="G657" s="210" t="s">
        <v>136</v>
      </c>
      <c r="H657" s="211">
        <v>200</v>
      </c>
      <c r="I657" s="212"/>
      <c r="J657" s="213">
        <f>ROUND(I657*H657,2)</f>
        <v>0</v>
      </c>
      <c r="K657" s="209" t="s">
        <v>137</v>
      </c>
      <c r="L657" s="47"/>
      <c r="M657" s="214" t="s">
        <v>19</v>
      </c>
      <c r="N657" s="215" t="s">
        <v>43</v>
      </c>
      <c r="O657" s="87"/>
      <c r="P657" s="216">
        <f>O657*H657</f>
        <v>0</v>
      </c>
      <c r="Q657" s="216">
        <v>0</v>
      </c>
      <c r="R657" s="216">
        <f>Q657*H657</f>
        <v>0</v>
      </c>
      <c r="S657" s="216">
        <v>0</v>
      </c>
      <c r="T657" s="217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18" t="s">
        <v>250</v>
      </c>
      <c r="AT657" s="218" t="s">
        <v>133</v>
      </c>
      <c r="AU657" s="218" t="s">
        <v>81</v>
      </c>
      <c r="AY657" s="20" t="s">
        <v>131</v>
      </c>
      <c r="BE657" s="219">
        <f>IF(N657="základní",J657,0)</f>
        <v>0</v>
      </c>
      <c r="BF657" s="219">
        <f>IF(N657="snížená",J657,0)</f>
        <v>0</v>
      </c>
      <c r="BG657" s="219">
        <f>IF(N657="zákl. přenesená",J657,0)</f>
        <v>0</v>
      </c>
      <c r="BH657" s="219">
        <f>IF(N657="sníž. přenesená",J657,0)</f>
        <v>0</v>
      </c>
      <c r="BI657" s="219">
        <f>IF(N657="nulová",J657,0)</f>
        <v>0</v>
      </c>
      <c r="BJ657" s="20" t="s">
        <v>77</v>
      </c>
      <c r="BK657" s="219">
        <f>ROUND(I657*H657,2)</f>
        <v>0</v>
      </c>
      <c r="BL657" s="20" t="s">
        <v>250</v>
      </c>
      <c r="BM657" s="218" t="s">
        <v>1075</v>
      </c>
    </row>
    <row r="658" s="2" customFormat="1">
      <c r="A658" s="41"/>
      <c r="B658" s="42"/>
      <c r="C658" s="43"/>
      <c r="D658" s="220" t="s">
        <v>140</v>
      </c>
      <c r="E658" s="43"/>
      <c r="F658" s="221" t="s">
        <v>1076</v>
      </c>
      <c r="G658" s="43"/>
      <c r="H658" s="43"/>
      <c r="I658" s="222"/>
      <c r="J658" s="43"/>
      <c r="K658" s="43"/>
      <c r="L658" s="47"/>
      <c r="M658" s="223"/>
      <c r="N658" s="224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140</v>
      </c>
      <c r="AU658" s="20" t="s">
        <v>81</v>
      </c>
    </row>
    <row r="659" s="2" customFormat="1">
      <c r="A659" s="41"/>
      <c r="B659" s="42"/>
      <c r="C659" s="43"/>
      <c r="D659" s="225" t="s">
        <v>142</v>
      </c>
      <c r="E659" s="43"/>
      <c r="F659" s="226" t="s">
        <v>1077</v>
      </c>
      <c r="G659" s="43"/>
      <c r="H659" s="43"/>
      <c r="I659" s="222"/>
      <c r="J659" s="43"/>
      <c r="K659" s="43"/>
      <c r="L659" s="47"/>
      <c r="M659" s="223"/>
      <c r="N659" s="224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142</v>
      </c>
      <c r="AU659" s="20" t="s">
        <v>81</v>
      </c>
    </row>
    <row r="660" s="2" customFormat="1" ht="24.15" customHeight="1">
      <c r="A660" s="41"/>
      <c r="B660" s="42"/>
      <c r="C660" s="207" t="s">
        <v>1078</v>
      </c>
      <c r="D660" s="207" t="s">
        <v>133</v>
      </c>
      <c r="E660" s="208" t="s">
        <v>1079</v>
      </c>
      <c r="F660" s="209" t="s">
        <v>1080</v>
      </c>
      <c r="G660" s="210" t="s">
        <v>136</v>
      </c>
      <c r="H660" s="211">
        <v>200</v>
      </c>
      <c r="I660" s="212"/>
      <c r="J660" s="213">
        <f>ROUND(I660*H660,2)</f>
        <v>0</v>
      </c>
      <c r="K660" s="209" t="s">
        <v>137</v>
      </c>
      <c r="L660" s="47"/>
      <c r="M660" s="214" t="s">
        <v>19</v>
      </c>
      <c r="N660" s="215" t="s">
        <v>43</v>
      </c>
      <c r="O660" s="87"/>
      <c r="P660" s="216">
        <f>O660*H660</f>
        <v>0</v>
      </c>
      <c r="Q660" s="216">
        <v>0.00020000000000000001</v>
      </c>
      <c r="R660" s="216">
        <f>Q660*H660</f>
        <v>0.040000000000000001</v>
      </c>
      <c r="S660" s="216">
        <v>0</v>
      </c>
      <c r="T660" s="217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8" t="s">
        <v>250</v>
      </c>
      <c r="AT660" s="218" t="s">
        <v>133</v>
      </c>
      <c r="AU660" s="218" t="s">
        <v>81</v>
      </c>
      <c r="AY660" s="20" t="s">
        <v>131</v>
      </c>
      <c r="BE660" s="219">
        <f>IF(N660="základní",J660,0)</f>
        <v>0</v>
      </c>
      <c r="BF660" s="219">
        <f>IF(N660="snížená",J660,0)</f>
        <v>0</v>
      </c>
      <c r="BG660" s="219">
        <f>IF(N660="zákl. přenesená",J660,0)</f>
        <v>0</v>
      </c>
      <c r="BH660" s="219">
        <f>IF(N660="sníž. přenesená",J660,0)</f>
        <v>0</v>
      </c>
      <c r="BI660" s="219">
        <f>IF(N660="nulová",J660,0)</f>
        <v>0</v>
      </c>
      <c r="BJ660" s="20" t="s">
        <v>77</v>
      </c>
      <c r="BK660" s="219">
        <f>ROUND(I660*H660,2)</f>
        <v>0</v>
      </c>
      <c r="BL660" s="20" t="s">
        <v>250</v>
      </c>
      <c r="BM660" s="218" t="s">
        <v>1081</v>
      </c>
    </row>
    <row r="661" s="2" customFormat="1">
      <c r="A661" s="41"/>
      <c r="B661" s="42"/>
      <c r="C661" s="43"/>
      <c r="D661" s="220" t="s">
        <v>140</v>
      </c>
      <c r="E661" s="43"/>
      <c r="F661" s="221" t="s">
        <v>1082</v>
      </c>
      <c r="G661" s="43"/>
      <c r="H661" s="43"/>
      <c r="I661" s="222"/>
      <c r="J661" s="43"/>
      <c r="K661" s="43"/>
      <c r="L661" s="47"/>
      <c r="M661" s="223"/>
      <c r="N661" s="224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140</v>
      </c>
      <c r="AU661" s="20" t="s">
        <v>81</v>
      </c>
    </row>
    <row r="662" s="2" customFormat="1">
      <c r="A662" s="41"/>
      <c r="B662" s="42"/>
      <c r="C662" s="43"/>
      <c r="D662" s="225" t="s">
        <v>142</v>
      </c>
      <c r="E662" s="43"/>
      <c r="F662" s="226" t="s">
        <v>1083</v>
      </c>
      <c r="G662" s="43"/>
      <c r="H662" s="43"/>
      <c r="I662" s="222"/>
      <c r="J662" s="43"/>
      <c r="K662" s="43"/>
      <c r="L662" s="47"/>
      <c r="M662" s="223"/>
      <c r="N662" s="224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142</v>
      </c>
      <c r="AU662" s="20" t="s">
        <v>81</v>
      </c>
    </row>
    <row r="663" s="2" customFormat="1" ht="33" customHeight="1">
      <c r="A663" s="41"/>
      <c r="B663" s="42"/>
      <c r="C663" s="207" t="s">
        <v>1084</v>
      </c>
      <c r="D663" s="207" t="s">
        <v>133</v>
      </c>
      <c r="E663" s="208" t="s">
        <v>1085</v>
      </c>
      <c r="F663" s="209" t="s">
        <v>1086</v>
      </c>
      <c r="G663" s="210" t="s">
        <v>136</v>
      </c>
      <c r="H663" s="211">
        <v>200</v>
      </c>
      <c r="I663" s="212"/>
      <c r="J663" s="213">
        <f>ROUND(I663*H663,2)</f>
        <v>0</v>
      </c>
      <c r="K663" s="209" t="s">
        <v>137</v>
      </c>
      <c r="L663" s="47"/>
      <c r="M663" s="214" t="s">
        <v>19</v>
      </c>
      <c r="N663" s="215" t="s">
        <v>43</v>
      </c>
      <c r="O663" s="87"/>
      <c r="P663" s="216">
        <f>O663*H663</f>
        <v>0</v>
      </c>
      <c r="Q663" s="216">
        <v>0.00029999999999999997</v>
      </c>
      <c r="R663" s="216">
        <f>Q663*H663</f>
        <v>0.059999999999999998</v>
      </c>
      <c r="S663" s="216">
        <v>0</v>
      </c>
      <c r="T663" s="217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18" t="s">
        <v>250</v>
      </c>
      <c r="AT663" s="218" t="s">
        <v>133</v>
      </c>
      <c r="AU663" s="218" t="s">
        <v>81</v>
      </c>
      <c r="AY663" s="20" t="s">
        <v>131</v>
      </c>
      <c r="BE663" s="219">
        <f>IF(N663="základní",J663,0)</f>
        <v>0</v>
      </c>
      <c r="BF663" s="219">
        <f>IF(N663="snížená",J663,0)</f>
        <v>0</v>
      </c>
      <c r="BG663" s="219">
        <f>IF(N663="zákl. přenesená",J663,0)</f>
        <v>0</v>
      </c>
      <c r="BH663" s="219">
        <f>IF(N663="sníž. přenesená",J663,0)</f>
        <v>0</v>
      </c>
      <c r="BI663" s="219">
        <f>IF(N663="nulová",J663,0)</f>
        <v>0</v>
      </c>
      <c r="BJ663" s="20" t="s">
        <v>77</v>
      </c>
      <c r="BK663" s="219">
        <f>ROUND(I663*H663,2)</f>
        <v>0</v>
      </c>
      <c r="BL663" s="20" t="s">
        <v>250</v>
      </c>
      <c r="BM663" s="218" t="s">
        <v>1087</v>
      </c>
    </row>
    <row r="664" s="2" customFormat="1">
      <c r="A664" s="41"/>
      <c r="B664" s="42"/>
      <c r="C664" s="43"/>
      <c r="D664" s="220" t="s">
        <v>140</v>
      </c>
      <c r="E664" s="43"/>
      <c r="F664" s="221" t="s">
        <v>1088</v>
      </c>
      <c r="G664" s="43"/>
      <c r="H664" s="43"/>
      <c r="I664" s="222"/>
      <c r="J664" s="43"/>
      <c r="K664" s="43"/>
      <c r="L664" s="47"/>
      <c r="M664" s="223"/>
      <c r="N664" s="224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140</v>
      </c>
      <c r="AU664" s="20" t="s">
        <v>81</v>
      </c>
    </row>
    <row r="665" s="2" customFormat="1">
      <c r="A665" s="41"/>
      <c r="B665" s="42"/>
      <c r="C665" s="43"/>
      <c r="D665" s="225" t="s">
        <v>142</v>
      </c>
      <c r="E665" s="43"/>
      <c r="F665" s="226" t="s">
        <v>1089</v>
      </c>
      <c r="G665" s="43"/>
      <c r="H665" s="43"/>
      <c r="I665" s="222"/>
      <c r="J665" s="43"/>
      <c r="K665" s="43"/>
      <c r="L665" s="47"/>
      <c r="M665" s="223"/>
      <c r="N665" s="224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142</v>
      </c>
      <c r="AU665" s="20" t="s">
        <v>81</v>
      </c>
    </row>
    <row r="666" s="14" customFormat="1">
      <c r="A666" s="14"/>
      <c r="B666" s="238"/>
      <c r="C666" s="239"/>
      <c r="D666" s="220" t="s">
        <v>144</v>
      </c>
      <c r="E666" s="240" t="s">
        <v>19</v>
      </c>
      <c r="F666" s="241" t="s">
        <v>1090</v>
      </c>
      <c r="G666" s="239"/>
      <c r="H666" s="240" t="s">
        <v>19</v>
      </c>
      <c r="I666" s="242"/>
      <c r="J666" s="239"/>
      <c r="K666" s="239"/>
      <c r="L666" s="243"/>
      <c r="M666" s="244"/>
      <c r="N666" s="245"/>
      <c r="O666" s="245"/>
      <c r="P666" s="245"/>
      <c r="Q666" s="245"/>
      <c r="R666" s="245"/>
      <c r="S666" s="245"/>
      <c r="T666" s="24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7" t="s">
        <v>144</v>
      </c>
      <c r="AU666" s="247" t="s">
        <v>81</v>
      </c>
      <c r="AV666" s="14" t="s">
        <v>77</v>
      </c>
      <c r="AW666" s="14" t="s">
        <v>33</v>
      </c>
      <c r="AX666" s="14" t="s">
        <v>72</v>
      </c>
      <c r="AY666" s="247" t="s">
        <v>131</v>
      </c>
    </row>
    <row r="667" s="13" customFormat="1">
      <c r="A667" s="13"/>
      <c r="B667" s="227"/>
      <c r="C667" s="228"/>
      <c r="D667" s="220" t="s">
        <v>144</v>
      </c>
      <c r="E667" s="229" t="s">
        <v>19</v>
      </c>
      <c r="F667" s="230" t="s">
        <v>1091</v>
      </c>
      <c r="G667" s="228"/>
      <c r="H667" s="231">
        <v>200</v>
      </c>
      <c r="I667" s="232"/>
      <c r="J667" s="228"/>
      <c r="K667" s="228"/>
      <c r="L667" s="233"/>
      <c r="M667" s="234"/>
      <c r="N667" s="235"/>
      <c r="O667" s="235"/>
      <c r="P667" s="235"/>
      <c r="Q667" s="235"/>
      <c r="R667" s="235"/>
      <c r="S667" s="235"/>
      <c r="T667" s="23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7" t="s">
        <v>144</v>
      </c>
      <c r="AU667" s="237" t="s">
        <v>81</v>
      </c>
      <c r="AV667" s="13" t="s">
        <v>81</v>
      </c>
      <c r="AW667" s="13" t="s">
        <v>33</v>
      </c>
      <c r="AX667" s="13" t="s">
        <v>77</v>
      </c>
      <c r="AY667" s="237" t="s">
        <v>131</v>
      </c>
    </row>
    <row r="668" s="12" customFormat="1" ht="25.92" customHeight="1">
      <c r="A668" s="12"/>
      <c r="B668" s="191"/>
      <c r="C668" s="192"/>
      <c r="D668" s="193" t="s">
        <v>71</v>
      </c>
      <c r="E668" s="194" t="s">
        <v>1092</v>
      </c>
      <c r="F668" s="194" t="s">
        <v>1093</v>
      </c>
      <c r="G668" s="192"/>
      <c r="H668" s="192"/>
      <c r="I668" s="195"/>
      <c r="J668" s="196">
        <f>BK668</f>
        <v>0</v>
      </c>
      <c r="K668" s="192"/>
      <c r="L668" s="197"/>
      <c r="M668" s="198"/>
      <c r="N668" s="199"/>
      <c r="O668" s="199"/>
      <c r="P668" s="200">
        <f>SUM(P669:P683)</f>
        <v>0</v>
      </c>
      <c r="Q668" s="199"/>
      <c r="R668" s="200">
        <f>SUM(R669:R683)</f>
        <v>0</v>
      </c>
      <c r="S668" s="199"/>
      <c r="T668" s="201">
        <f>SUM(T669:T683)</f>
        <v>0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202" t="s">
        <v>138</v>
      </c>
      <c r="AT668" s="203" t="s">
        <v>71</v>
      </c>
      <c r="AU668" s="203" t="s">
        <v>72</v>
      </c>
      <c r="AY668" s="202" t="s">
        <v>131</v>
      </c>
      <c r="BK668" s="204">
        <f>SUM(BK669:BK683)</f>
        <v>0</v>
      </c>
    </row>
    <row r="669" s="2" customFormat="1" ht="16.5" customHeight="1">
      <c r="A669" s="41"/>
      <c r="B669" s="42"/>
      <c r="C669" s="207" t="s">
        <v>1094</v>
      </c>
      <c r="D669" s="207" t="s">
        <v>133</v>
      </c>
      <c r="E669" s="208" t="s">
        <v>1095</v>
      </c>
      <c r="F669" s="209" t="s">
        <v>1096</v>
      </c>
      <c r="G669" s="210" t="s">
        <v>1028</v>
      </c>
      <c r="H669" s="211">
        <v>30</v>
      </c>
      <c r="I669" s="212"/>
      <c r="J669" s="213">
        <f>ROUND(I669*H669,2)</f>
        <v>0</v>
      </c>
      <c r="K669" s="209" t="s">
        <v>137</v>
      </c>
      <c r="L669" s="47"/>
      <c r="M669" s="214" t="s">
        <v>19</v>
      </c>
      <c r="N669" s="215" t="s">
        <v>43</v>
      </c>
      <c r="O669" s="87"/>
      <c r="P669" s="216">
        <f>O669*H669</f>
        <v>0</v>
      </c>
      <c r="Q669" s="216">
        <v>0</v>
      </c>
      <c r="R669" s="216">
        <f>Q669*H669</f>
        <v>0</v>
      </c>
      <c r="S669" s="216">
        <v>0</v>
      </c>
      <c r="T669" s="217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8" t="s">
        <v>1029</v>
      </c>
      <c r="AT669" s="218" t="s">
        <v>133</v>
      </c>
      <c r="AU669" s="218" t="s">
        <v>77</v>
      </c>
      <c r="AY669" s="20" t="s">
        <v>131</v>
      </c>
      <c r="BE669" s="219">
        <f>IF(N669="základní",J669,0)</f>
        <v>0</v>
      </c>
      <c r="BF669" s="219">
        <f>IF(N669="snížená",J669,0)</f>
        <v>0</v>
      </c>
      <c r="BG669" s="219">
        <f>IF(N669="zákl. přenesená",J669,0)</f>
        <v>0</v>
      </c>
      <c r="BH669" s="219">
        <f>IF(N669="sníž. přenesená",J669,0)</f>
        <v>0</v>
      </c>
      <c r="BI669" s="219">
        <f>IF(N669="nulová",J669,0)</f>
        <v>0</v>
      </c>
      <c r="BJ669" s="20" t="s">
        <v>77</v>
      </c>
      <c r="BK669" s="219">
        <f>ROUND(I669*H669,2)</f>
        <v>0</v>
      </c>
      <c r="BL669" s="20" t="s">
        <v>1029</v>
      </c>
      <c r="BM669" s="218" t="s">
        <v>1097</v>
      </c>
    </row>
    <row r="670" s="2" customFormat="1">
      <c r="A670" s="41"/>
      <c r="B670" s="42"/>
      <c r="C670" s="43"/>
      <c r="D670" s="220" t="s">
        <v>140</v>
      </c>
      <c r="E670" s="43"/>
      <c r="F670" s="221" t="s">
        <v>1098</v>
      </c>
      <c r="G670" s="43"/>
      <c r="H670" s="43"/>
      <c r="I670" s="222"/>
      <c r="J670" s="43"/>
      <c r="K670" s="43"/>
      <c r="L670" s="47"/>
      <c r="M670" s="223"/>
      <c r="N670" s="224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20" t="s">
        <v>140</v>
      </c>
      <c r="AU670" s="20" t="s">
        <v>77</v>
      </c>
    </row>
    <row r="671" s="2" customFormat="1">
      <c r="A671" s="41"/>
      <c r="B671" s="42"/>
      <c r="C671" s="43"/>
      <c r="D671" s="225" t="s">
        <v>142</v>
      </c>
      <c r="E671" s="43"/>
      <c r="F671" s="226" t="s">
        <v>1099</v>
      </c>
      <c r="G671" s="43"/>
      <c r="H671" s="43"/>
      <c r="I671" s="222"/>
      <c r="J671" s="43"/>
      <c r="K671" s="43"/>
      <c r="L671" s="47"/>
      <c r="M671" s="223"/>
      <c r="N671" s="224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142</v>
      </c>
      <c r="AU671" s="20" t="s">
        <v>77</v>
      </c>
    </row>
    <row r="672" s="14" customFormat="1">
      <c r="A672" s="14"/>
      <c r="B672" s="238"/>
      <c r="C672" s="239"/>
      <c r="D672" s="220" t="s">
        <v>144</v>
      </c>
      <c r="E672" s="240" t="s">
        <v>19</v>
      </c>
      <c r="F672" s="241" t="s">
        <v>1100</v>
      </c>
      <c r="G672" s="239"/>
      <c r="H672" s="240" t="s">
        <v>19</v>
      </c>
      <c r="I672" s="242"/>
      <c r="J672" s="239"/>
      <c r="K672" s="239"/>
      <c r="L672" s="243"/>
      <c r="M672" s="244"/>
      <c r="N672" s="245"/>
      <c r="O672" s="245"/>
      <c r="P672" s="245"/>
      <c r="Q672" s="245"/>
      <c r="R672" s="245"/>
      <c r="S672" s="245"/>
      <c r="T672" s="24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7" t="s">
        <v>144</v>
      </c>
      <c r="AU672" s="247" t="s">
        <v>77</v>
      </c>
      <c r="AV672" s="14" t="s">
        <v>77</v>
      </c>
      <c r="AW672" s="14" t="s">
        <v>33</v>
      </c>
      <c r="AX672" s="14" t="s">
        <v>72</v>
      </c>
      <c r="AY672" s="247" t="s">
        <v>131</v>
      </c>
    </row>
    <row r="673" s="13" customFormat="1">
      <c r="A673" s="13"/>
      <c r="B673" s="227"/>
      <c r="C673" s="228"/>
      <c r="D673" s="220" t="s">
        <v>144</v>
      </c>
      <c r="E673" s="229" t="s">
        <v>19</v>
      </c>
      <c r="F673" s="230" t="s">
        <v>342</v>
      </c>
      <c r="G673" s="228"/>
      <c r="H673" s="231">
        <v>30</v>
      </c>
      <c r="I673" s="232"/>
      <c r="J673" s="228"/>
      <c r="K673" s="228"/>
      <c r="L673" s="233"/>
      <c r="M673" s="234"/>
      <c r="N673" s="235"/>
      <c r="O673" s="235"/>
      <c r="P673" s="235"/>
      <c r="Q673" s="235"/>
      <c r="R673" s="235"/>
      <c r="S673" s="235"/>
      <c r="T673" s="23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7" t="s">
        <v>144</v>
      </c>
      <c r="AU673" s="237" t="s">
        <v>77</v>
      </c>
      <c r="AV673" s="13" t="s">
        <v>81</v>
      </c>
      <c r="AW673" s="13" t="s">
        <v>33</v>
      </c>
      <c r="AX673" s="13" t="s">
        <v>77</v>
      </c>
      <c r="AY673" s="237" t="s">
        <v>131</v>
      </c>
    </row>
    <row r="674" s="2" customFormat="1" ht="16.5" customHeight="1">
      <c r="A674" s="41"/>
      <c r="B674" s="42"/>
      <c r="C674" s="207" t="s">
        <v>1101</v>
      </c>
      <c r="D674" s="207" t="s">
        <v>133</v>
      </c>
      <c r="E674" s="208" t="s">
        <v>1102</v>
      </c>
      <c r="F674" s="209" t="s">
        <v>1103</v>
      </c>
      <c r="G674" s="210" t="s">
        <v>1028</v>
      </c>
      <c r="H674" s="211">
        <v>10</v>
      </c>
      <c r="I674" s="212"/>
      <c r="J674" s="213">
        <f>ROUND(I674*H674,2)</f>
        <v>0</v>
      </c>
      <c r="K674" s="209" t="s">
        <v>137</v>
      </c>
      <c r="L674" s="47"/>
      <c r="M674" s="214" t="s">
        <v>19</v>
      </c>
      <c r="N674" s="215" t="s">
        <v>43</v>
      </c>
      <c r="O674" s="87"/>
      <c r="P674" s="216">
        <f>O674*H674</f>
        <v>0</v>
      </c>
      <c r="Q674" s="216">
        <v>0</v>
      </c>
      <c r="R674" s="216">
        <f>Q674*H674</f>
        <v>0</v>
      </c>
      <c r="S674" s="216">
        <v>0</v>
      </c>
      <c r="T674" s="217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18" t="s">
        <v>1029</v>
      </c>
      <c r="AT674" s="218" t="s">
        <v>133</v>
      </c>
      <c r="AU674" s="218" t="s">
        <v>77</v>
      </c>
      <c r="AY674" s="20" t="s">
        <v>131</v>
      </c>
      <c r="BE674" s="219">
        <f>IF(N674="základní",J674,0)</f>
        <v>0</v>
      </c>
      <c r="BF674" s="219">
        <f>IF(N674="snížená",J674,0)</f>
        <v>0</v>
      </c>
      <c r="BG674" s="219">
        <f>IF(N674="zákl. přenesená",J674,0)</f>
        <v>0</v>
      </c>
      <c r="BH674" s="219">
        <f>IF(N674="sníž. přenesená",J674,0)</f>
        <v>0</v>
      </c>
      <c r="BI674" s="219">
        <f>IF(N674="nulová",J674,0)</f>
        <v>0</v>
      </c>
      <c r="BJ674" s="20" t="s">
        <v>77</v>
      </c>
      <c r="BK674" s="219">
        <f>ROUND(I674*H674,2)</f>
        <v>0</v>
      </c>
      <c r="BL674" s="20" t="s">
        <v>1029</v>
      </c>
      <c r="BM674" s="218" t="s">
        <v>1104</v>
      </c>
    </row>
    <row r="675" s="2" customFormat="1">
      <c r="A675" s="41"/>
      <c r="B675" s="42"/>
      <c r="C675" s="43"/>
      <c r="D675" s="220" t="s">
        <v>140</v>
      </c>
      <c r="E675" s="43"/>
      <c r="F675" s="221" t="s">
        <v>1105</v>
      </c>
      <c r="G675" s="43"/>
      <c r="H675" s="43"/>
      <c r="I675" s="222"/>
      <c r="J675" s="43"/>
      <c r="K675" s="43"/>
      <c r="L675" s="47"/>
      <c r="M675" s="223"/>
      <c r="N675" s="224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140</v>
      </c>
      <c r="AU675" s="20" t="s">
        <v>77</v>
      </c>
    </row>
    <row r="676" s="2" customFormat="1">
      <c r="A676" s="41"/>
      <c r="B676" s="42"/>
      <c r="C676" s="43"/>
      <c r="D676" s="225" t="s">
        <v>142</v>
      </c>
      <c r="E676" s="43"/>
      <c r="F676" s="226" t="s">
        <v>1106</v>
      </c>
      <c r="G676" s="43"/>
      <c r="H676" s="43"/>
      <c r="I676" s="222"/>
      <c r="J676" s="43"/>
      <c r="K676" s="43"/>
      <c r="L676" s="47"/>
      <c r="M676" s="223"/>
      <c r="N676" s="224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142</v>
      </c>
      <c r="AU676" s="20" t="s">
        <v>77</v>
      </c>
    </row>
    <row r="677" s="14" customFormat="1">
      <c r="A677" s="14"/>
      <c r="B677" s="238"/>
      <c r="C677" s="239"/>
      <c r="D677" s="220" t="s">
        <v>144</v>
      </c>
      <c r="E677" s="240" t="s">
        <v>19</v>
      </c>
      <c r="F677" s="241" t="s">
        <v>1107</v>
      </c>
      <c r="G677" s="239"/>
      <c r="H677" s="240" t="s">
        <v>19</v>
      </c>
      <c r="I677" s="242"/>
      <c r="J677" s="239"/>
      <c r="K677" s="239"/>
      <c r="L677" s="243"/>
      <c r="M677" s="244"/>
      <c r="N677" s="245"/>
      <c r="O677" s="245"/>
      <c r="P677" s="245"/>
      <c r="Q677" s="245"/>
      <c r="R677" s="245"/>
      <c r="S677" s="245"/>
      <c r="T677" s="24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7" t="s">
        <v>144</v>
      </c>
      <c r="AU677" s="247" t="s">
        <v>77</v>
      </c>
      <c r="AV677" s="14" t="s">
        <v>77</v>
      </c>
      <c r="AW677" s="14" t="s">
        <v>33</v>
      </c>
      <c r="AX677" s="14" t="s">
        <v>72</v>
      </c>
      <c r="AY677" s="247" t="s">
        <v>131</v>
      </c>
    </row>
    <row r="678" s="13" customFormat="1">
      <c r="A678" s="13"/>
      <c r="B678" s="227"/>
      <c r="C678" s="228"/>
      <c r="D678" s="220" t="s">
        <v>144</v>
      </c>
      <c r="E678" s="229" t="s">
        <v>19</v>
      </c>
      <c r="F678" s="230" t="s">
        <v>202</v>
      </c>
      <c r="G678" s="228"/>
      <c r="H678" s="231">
        <v>10</v>
      </c>
      <c r="I678" s="232"/>
      <c r="J678" s="228"/>
      <c r="K678" s="228"/>
      <c r="L678" s="233"/>
      <c r="M678" s="234"/>
      <c r="N678" s="235"/>
      <c r="O678" s="235"/>
      <c r="P678" s="235"/>
      <c r="Q678" s="235"/>
      <c r="R678" s="235"/>
      <c r="S678" s="235"/>
      <c r="T678" s="23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7" t="s">
        <v>144</v>
      </c>
      <c r="AU678" s="237" t="s">
        <v>77</v>
      </c>
      <c r="AV678" s="13" t="s">
        <v>81</v>
      </c>
      <c r="AW678" s="13" t="s">
        <v>33</v>
      </c>
      <c r="AX678" s="13" t="s">
        <v>77</v>
      </c>
      <c r="AY678" s="237" t="s">
        <v>131</v>
      </c>
    </row>
    <row r="679" s="2" customFormat="1" ht="16.5" customHeight="1">
      <c r="A679" s="41"/>
      <c r="B679" s="42"/>
      <c r="C679" s="207" t="s">
        <v>1108</v>
      </c>
      <c r="D679" s="207" t="s">
        <v>133</v>
      </c>
      <c r="E679" s="208" t="s">
        <v>1109</v>
      </c>
      <c r="F679" s="209" t="s">
        <v>1110</v>
      </c>
      <c r="G679" s="210" t="s">
        <v>1028</v>
      </c>
      <c r="H679" s="211">
        <v>70</v>
      </c>
      <c r="I679" s="212"/>
      <c r="J679" s="213">
        <f>ROUND(I679*H679,2)</f>
        <v>0</v>
      </c>
      <c r="K679" s="209" t="s">
        <v>137</v>
      </c>
      <c r="L679" s="47"/>
      <c r="M679" s="214" t="s">
        <v>19</v>
      </c>
      <c r="N679" s="215" t="s">
        <v>43</v>
      </c>
      <c r="O679" s="87"/>
      <c r="P679" s="216">
        <f>O679*H679</f>
        <v>0</v>
      </c>
      <c r="Q679" s="216">
        <v>0</v>
      </c>
      <c r="R679" s="216">
        <f>Q679*H679</f>
        <v>0</v>
      </c>
      <c r="S679" s="216">
        <v>0</v>
      </c>
      <c r="T679" s="217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8" t="s">
        <v>1029</v>
      </c>
      <c r="AT679" s="218" t="s">
        <v>133</v>
      </c>
      <c r="AU679" s="218" t="s">
        <v>77</v>
      </c>
      <c r="AY679" s="20" t="s">
        <v>131</v>
      </c>
      <c r="BE679" s="219">
        <f>IF(N679="základní",J679,0)</f>
        <v>0</v>
      </c>
      <c r="BF679" s="219">
        <f>IF(N679="snížená",J679,0)</f>
        <v>0</v>
      </c>
      <c r="BG679" s="219">
        <f>IF(N679="zákl. přenesená",J679,0)</f>
        <v>0</v>
      </c>
      <c r="BH679" s="219">
        <f>IF(N679="sníž. přenesená",J679,0)</f>
        <v>0</v>
      </c>
      <c r="BI679" s="219">
        <f>IF(N679="nulová",J679,0)</f>
        <v>0</v>
      </c>
      <c r="BJ679" s="20" t="s">
        <v>77</v>
      </c>
      <c r="BK679" s="219">
        <f>ROUND(I679*H679,2)</f>
        <v>0</v>
      </c>
      <c r="BL679" s="20" t="s">
        <v>1029</v>
      </c>
      <c r="BM679" s="218" t="s">
        <v>1111</v>
      </c>
    </row>
    <row r="680" s="2" customFormat="1">
      <c r="A680" s="41"/>
      <c r="B680" s="42"/>
      <c r="C680" s="43"/>
      <c r="D680" s="220" t="s">
        <v>140</v>
      </c>
      <c r="E680" s="43"/>
      <c r="F680" s="221" t="s">
        <v>1112</v>
      </c>
      <c r="G680" s="43"/>
      <c r="H680" s="43"/>
      <c r="I680" s="222"/>
      <c r="J680" s="43"/>
      <c r="K680" s="43"/>
      <c r="L680" s="47"/>
      <c r="M680" s="223"/>
      <c r="N680" s="224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140</v>
      </c>
      <c r="AU680" s="20" t="s">
        <v>77</v>
      </c>
    </row>
    <row r="681" s="2" customFormat="1">
      <c r="A681" s="41"/>
      <c r="B681" s="42"/>
      <c r="C681" s="43"/>
      <c r="D681" s="225" t="s">
        <v>142</v>
      </c>
      <c r="E681" s="43"/>
      <c r="F681" s="226" t="s">
        <v>1113</v>
      </c>
      <c r="G681" s="43"/>
      <c r="H681" s="43"/>
      <c r="I681" s="222"/>
      <c r="J681" s="43"/>
      <c r="K681" s="43"/>
      <c r="L681" s="47"/>
      <c r="M681" s="223"/>
      <c r="N681" s="224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0" t="s">
        <v>142</v>
      </c>
      <c r="AU681" s="20" t="s">
        <v>77</v>
      </c>
    </row>
    <row r="682" s="14" customFormat="1">
      <c r="A682" s="14"/>
      <c r="B682" s="238"/>
      <c r="C682" s="239"/>
      <c r="D682" s="220" t="s">
        <v>144</v>
      </c>
      <c r="E682" s="240" t="s">
        <v>19</v>
      </c>
      <c r="F682" s="241" t="s">
        <v>1114</v>
      </c>
      <c r="G682" s="239"/>
      <c r="H682" s="240" t="s">
        <v>19</v>
      </c>
      <c r="I682" s="242"/>
      <c r="J682" s="239"/>
      <c r="K682" s="239"/>
      <c r="L682" s="243"/>
      <c r="M682" s="244"/>
      <c r="N682" s="245"/>
      <c r="O682" s="245"/>
      <c r="P682" s="245"/>
      <c r="Q682" s="245"/>
      <c r="R682" s="245"/>
      <c r="S682" s="245"/>
      <c r="T682" s="24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7" t="s">
        <v>144</v>
      </c>
      <c r="AU682" s="247" t="s">
        <v>77</v>
      </c>
      <c r="AV682" s="14" t="s">
        <v>77</v>
      </c>
      <c r="AW682" s="14" t="s">
        <v>33</v>
      </c>
      <c r="AX682" s="14" t="s">
        <v>72</v>
      </c>
      <c r="AY682" s="247" t="s">
        <v>131</v>
      </c>
    </row>
    <row r="683" s="13" customFormat="1">
      <c r="A683" s="13"/>
      <c r="B683" s="227"/>
      <c r="C683" s="228"/>
      <c r="D683" s="220" t="s">
        <v>144</v>
      </c>
      <c r="E683" s="229" t="s">
        <v>19</v>
      </c>
      <c r="F683" s="230" t="s">
        <v>602</v>
      </c>
      <c r="G683" s="228"/>
      <c r="H683" s="231">
        <v>70</v>
      </c>
      <c r="I683" s="232"/>
      <c r="J683" s="228"/>
      <c r="K683" s="228"/>
      <c r="L683" s="233"/>
      <c r="M683" s="234"/>
      <c r="N683" s="235"/>
      <c r="O683" s="235"/>
      <c r="P683" s="235"/>
      <c r="Q683" s="235"/>
      <c r="R683" s="235"/>
      <c r="S683" s="235"/>
      <c r="T683" s="23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7" t="s">
        <v>144</v>
      </c>
      <c r="AU683" s="237" t="s">
        <v>77</v>
      </c>
      <c r="AV683" s="13" t="s">
        <v>81</v>
      </c>
      <c r="AW683" s="13" t="s">
        <v>33</v>
      </c>
      <c r="AX683" s="13" t="s">
        <v>77</v>
      </c>
      <c r="AY683" s="237" t="s">
        <v>131</v>
      </c>
    </row>
    <row r="684" s="12" customFormat="1" ht="25.92" customHeight="1">
      <c r="A684" s="12"/>
      <c r="B684" s="191"/>
      <c r="C684" s="192"/>
      <c r="D684" s="193" t="s">
        <v>71</v>
      </c>
      <c r="E684" s="194" t="s">
        <v>84</v>
      </c>
      <c r="F684" s="194" t="s">
        <v>1115</v>
      </c>
      <c r="G684" s="192"/>
      <c r="H684" s="192"/>
      <c r="I684" s="195"/>
      <c r="J684" s="196">
        <f>BK684</f>
        <v>0</v>
      </c>
      <c r="K684" s="192"/>
      <c r="L684" s="197"/>
      <c r="M684" s="198"/>
      <c r="N684" s="199"/>
      <c r="O684" s="199"/>
      <c r="P684" s="200">
        <f>P685</f>
        <v>0</v>
      </c>
      <c r="Q684" s="199"/>
      <c r="R684" s="200">
        <f>R685</f>
        <v>0</v>
      </c>
      <c r="S684" s="199"/>
      <c r="T684" s="201">
        <f>T685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02" t="s">
        <v>165</v>
      </c>
      <c r="AT684" s="203" t="s">
        <v>71</v>
      </c>
      <c r="AU684" s="203" t="s">
        <v>72</v>
      </c>
      <c r="AY684" s="202" t="s">
        <v>131</v>
      </c>
      <c r="BK684" s="204">
        <f>BK685</f>
        <v>0</v>
      </c>
    </row>
    <row r="685" s="12" customFormat="1" ht="22.8" customHeight="1">
      <c r="A685" s="12"/>
      <c r="B685" s="191"/>
      <c r="C685" s="192"/>
      <c r="D685" s="193" t="s">
        <v>71</v>
      </c>
      <c r="E685" s="205" t="s">
        <v>1116</v>
      </c>
      <c r="F685" s="205" t="s">
        <v>1117</v>
      </c>
      <c r="G685" s="192"/>
      <c r="H685" s="192"/>
      <c r="I685" s="195"/>
      <c r="J685" s="206">
        <f>BK685</f>
        <v>0</v>
      </c>
      <c r="K685" s="192"/>
      <c r="L685" s="197"/>
      <c r="M685" s="198"/>
      <c r="N685" s="199"/>
      <c r="O685" s="199"/>
      <c r="P685" s="200">
        <f>SUM(P686:P695)</f>
        <v>0</v>
      </c>
      <c r="Q685" s="199"/>
      <c r="R685" s="200">
        <f>SUM(R686:R695)</f>
        <v>0</v>
      </c>
      <c r="S685" s="199"/>
      <c r="T685" s="201">
        <f>SUM(T686:T695)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02" t="s">
        <v>165</v>
      </c>
      <c r="AT685" s="203" t="s">
        <v>71</v>
      </c>
      <c r="AU685" s="203" t="s">
        <v>77</v>
      </c>
      <c r="AY685" s="202" t="s">
        <v>131</v>
      </c>
      <c r="BK685" s="204">
        <f>SUM(BK686:BK695)</f>
        <v>0</v>
      </c>
    </row>
    <row r="686" s="2" customFormat="1" ht="16.5" customHeight="1">
      <c r="A686" s="41"/>
      <c r="B686" s="42"/>
      <c r="C686" s="207" t="s">
        <v>1118</v>
      </c>
      <c r="D686" s="207" t="s">
        <v>133</v>
      </c>
      <c r="E686" s="208" t="s">
        <v>1119</v>
      </c>
      <c r="F686" s="209" t="s">
        <v>1120</v>
      </c>
      <c r="G686" s="210" t="s">
        <v>492</v>
      </c>
      <c r="H686" s="211">
        <v>1</v>
      </c>
      <c r="I686" s="212"/>
      <c r="J686" s="213">
        <f>ROUND(I686*H686,2)</f>
        <v>0</v>
      </c>
      <c r="K686" s="209" t="s">
        <v>19</v>
      </c>
      <c r="L686" s="47"/>
      <c r="M686" s="214" t="s">
        <v>19</v>
      </c>
      <c r="N686" s="215" t="s">
        <v>43</v>
      </c>
      <c r="O686" s="87"/>
      <c r="P686" s="216">
        <f>O686*H686</f>
        <v>0</v>
      </c>
      <c r="Q686" s="216">
        <v>0</v>
      </c>
      <c r="R686" s="216">
        <f>Q686*H686</f>
        <v>0</v>
      </c>
      <c r="S686" s="216">
        <v>0</v>
      </c>
      <c r="T686" s="217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18" t="s">
        <v>138</v>
      </c>
      <c r="AT686" s="218" t="s">
        <v>133</v>
      </c>
      <c r="AU686" s="218" t="s">
        <v>81</v>
      </c>
      <c r="AY686" s="20" t="s">
        <v>131</v>
      </c>
      <c r="BE686" s="219">
        <f>IF(N686="základní",J686,0)</f>
        <v>0</v>
      </c>
      <c r="BF686" s="219">
        <f>IF(N686="snížená",J686,0)</f>
        <v>0</v>
      </c>
      <c r="BG686" s="219">
        <f>IF(N686="zákl. přenesená",J686,0)</f>
        <v>0</v>
      </c>
      <c r="BH686" s="219">
        <f>IF(N686="sníž. přenesená",J686,0)</f>
        <v>0</v>
      </c>
      <c r="BI686" s="219">
        <f>IF(N686="nulová",J686,0)</f>
        <v>0</v>
      </c>
      <c r="BJ686" s="20" t="s">
        <v>77</v>
      </c>
      <c r="BK686" s="219">
        <f>ROUND(I686*H686,2)</f>
        <v>0</v>
      </c>
      <c r="BL686" s="20" t="s">
        <v>138</v>
      </c>
      <c r="BM686" s="218" t="s">
        <v>1121</v>
      </c>
    </row>
    <row r="687" s="2" customFormat="1">
      <c r="A687" s="41"/>
      <c r="B687" s="42"/>
      <c r="C687" s="43"/>
      <c r="D687" s="220" t="s">
        <v>140</v>
      </c>
      <c r="E687" s="43"/>
      <c r="F687" s="221" t="s">
        <v>1120</v>
      </c>
      <c r="G687" s="43"/>
      <c r="H687" s="43"/>
      <c r="I687" s="222"/>
      <c r="J687" s="43"/>
      <c r="K687" s="43"/>
      <c r="L687" s="47"/>
      <c r="M687" s="223"/>
      <c r="N687" s="224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140</v>
      </c>
      <c r="AU687" s="20" t="s">
        <v>81</v>
      </c>
    </row>
    <row r="688" s="2" customFormat="1" ht="16.5" customHeight="1">
      <c r="A688" s="41"/>
      <c r="B688" s="42"/>
      <c r="C688" s="207" t="s">
        <v>1122</v>
      </c>
      <c r="D688" s="207" t="s">
        <v>133</v>
      </c>
      <c r="E688" s="208" t="s">
        <v>1123</v>
      </c>
      <c r="F688" s="209" t="s">
        <v>1124</v>
      </c>
      <c r="G688" s="210" t="s">
        <v>492</v>
      </c>
      <c r="H688" s="211">
        <v>3</v>
      </c>
      <c r="I688" s="212"/>
      <c r="J688" s="213">
        <f>ROUND(I688*H688,2)</f>
        <v>0</v>
      </c>
      <c r="K688" s="209" t="s">
        <v>19</v>
      </c>
      <c r="L688" s="47"/>
      <c r="M688" s="214" t="s">
        <v>19</v>
      </c>
      <c r="N688" s="215" t="s">
        <v>43</v>
      </c>
      <c r="O688" s="87"/>
      <c r="P688" s="216">
        <f>O688*H688</f>
        <v>0</v>
      </c>
      <c r="Q688" s="216">
        <v>0</v>
      </c>
      <c r="R688" s="216">
        <f>Q688*H688</f>
        <v>0</v>
      </c>
      <c r="S688" s="216">
        <v>0</v>
      </c>
      <c r="T688" s="217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18" t="s">
        <v>138</v>
      </c>
      <c r="AT688" s="218" t="s">
        <v>133</v>
      </c>
      <c r="AU688" s="218" t="s">
        <v>81</v>
      </c>
      <c r="AY688" s="20" t="s">
        <v>131</v>
      </c>
      <c r="BE688" s="219">
        <f>IF(N688="základní",J688,0)</f>
        <v>0</v>
      </c>
      <c r="BF688" s="219">
        <f>IF(N688="snížená",J688,0)</f>
        <v>0</v>
      </c>
      <c r="BG688" s="219">
        <f>IF(N688="zákl. přenesená",J688,0)</f>
        <v>0</v>
      </c>
      <c r="BH688" s="219">
        <f>IF(N688="sníž. přenesená",J688,0)</f>
        <v>0</v>
      </c>
      <c r="BI688" s="219">
        <f>IF(N688="nulová",J688,0)</f>
        <v>0</v>
      </c>
      <c r="BJ688" s="20" t="s">
        <v>77</v>
      </c>
      <c r="BK688" s="219">
        <f>ROUND(I688*H688,2)</f>
        <v>0</v>
      </c>
      <c r="BL688" s="20" t="s">
        <v>138</v>
      </c>
      <c r="BM688" s="218" t="s">
        <v>1125</v>
      </c>
    </row>
    <row r="689" s="2" customFormat="1">
      <c r="A689" s="41"/>
      <c r="B689" s="42"/>
      <c r="C689" s="43"/>
      <c r="D689" s="220" t="s">
        <v>140</v>
      </c>
      <c r="E689" s="43"/>
      <c r="F689" s="221" t="s">
        <v>1124</v>
      </c>
      <c r="G689" s="43"/>
      <c r="H689" s="43"/>
      <c r="I689" s="222"/>
      <c r="J689" s="43"/>
      <c r="K689" s="43"/>
      <c r="L689" s="47"/>
      <c r="M689" s="223"/>
      <c r="N689" s="224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20" t="s">
        <v>140</v>
      </c>
      <c r="AU689" s="20" t="s">
        <v>81</v>
      </c>
    </row>
    <row r="690" s="2" customFormat="1" ht="16.5" customHeight="1">
      <c r="A690" s="41"/>
      <c r="B690" s="42"/>
      <c r="C690" s="207" t="s">
        <v>1126</v>
      </c>
      <c r="D690" s="207" t="s">
        <v>133</v>
      </c>
      <c r="E690" s="208" t="s">
        <v>1127</v>
      </c>
      <c r="F690" s="209" t="s">
        <v>1128</v>
      </c>
      <c r="G690" s="210" t="s">
        <v>492</v>
      </c>
      <c r="H690" s="211">
        <v>1</v>
      </c>
      <c r="I690" s="212"/>
      <c r="J690" s="213">
        <f>ROUND(I690*H690,2)</f>
        <v>0</v>
      </c>
      <c r="K690" s="209" t="s">
        <v>19</v>
      </c>
      <c r="L690" s="47"/>
      <c r="M690" s="214" t="s">
        <v>19</v>
      </c>
      <c r="N690" s="215" t="s">
        <v>43</v>
      </c>
      <c r="O690" s="87"/>
      <c r="P690" s="216">
        <f>O690*H690</f>
        <v>0</v>
      </c>
      <c r="Q690" s="216">
        <v>0</v>
      </c>
      <c r="R690" s="216">
        <f>Q690*H690</f>
        <v>0</v>
      </c>
      <c r="S690" s="216">
        <v>0</v>
      </c>
      <c r="T690" s="217">
        <f>S690*H690</f>
        <v>0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18" t="s">
        <v>138</v>
      </c>
      <c r="AT690" s="218" t="s">
        <v>133</v>
      </c>
      <c r="AU690" s="218" t="s">
        <v>81</v>
      </c>
      <c r="AY690" s="20" t="s">
        <v>131</v>
      </c>
      <c r="BE690" s="219">
        <f>IF(N690="základní",J690,0)</f>
        <v>0</v>
      </c>
      <c r="BF690" s="219">
        <f>IF(N690="snížená",J690,0)</f>
        <v>0</v>
      </c>
      <c r="BG690" s="219">
        <f>IF(N690="zákl. přenesená",J690,0)</f>
        <v>0</v>
      </c>
      <c r="BH690" s="219">
        <f>IF(N690="sníž. přenesená",J690,0)</f>
        <v>0</v>
      </c>
      <c r="BI690" s="219">
        <f>IF(N690="nulová",J690,0)</f>
        <v>0</v>
      </c>
      <c r="BJ690" s="20" t="s">
        <v>77</v>
      </c>
      <c r="BK690" s="219">
        <f>ROUND(I690*H690,2)</f>
        <v>0</v>
      </c>
      <c r="BL690" s="20" t="s">
        <v>138</v>
      </c>
      <c r="BM690" s="218" t="s">
        <v>1129</v>
      </c>
    </row>
    <row r="691" s="2" customFormat="1">
      <c r="A691" s="41"/>
      <c r="B691" s="42"/>
      <c r="C691" s="43"/>
      <c r="D691" s="220" t="s">
        <v>140</v>
      </c>
      <c r="E691" s="43"/>
      <c r="F691" s="221" t="s">
        <v>1128</v>
      </c>
      <c r="G691" s="43"/>
      <c r="H691" s="43"/>
      <c r="I691" s="222"/>
      <c r="J691" s="43"/>
      <c r="K691" s="43"/>
      <c r="L691" s="47"/>
      <c r="M691" s="223"/>
      <c r="N691" s="224"/>
      <c r="O691" s="87"/>
      <c r="P691" s="87"/>
      <c r="Q691" s="87"/>
      <c r="R691" s="87"/>
      <c r="S691" s="87"/>
      <c r="T691" s="88"/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T691" s="20" t="s">
        <v>140</v>
      </c>
      <c r="AU691" s="20" t="s">
        <v>81</v>
      </c>
    </row>
    <row r="692" s="2" customFormat="1" ht="16.5" customHeight="1">
      <c r="A692" s="41"/>
      <c r="B692" s="42"/>
      <c r="C692" s="207" t="s">
        <v>1130</v>
      </c>
      <c r="D692" s="207" t="s">
        <v>133</v>
      </c>
      <c r="E692" s="208" t="s">
        <v>1131</v>
      </c>
      <c r="F692" s="209" t="s">
        <v>1132</v>
      </c>
      <c r="G692" s="210" t="s">
        <v>492</v>
      </c>
      <c r="H692" s="211">
        <v>1</v>
      </c>
      <c r="I692" s="212"/>
      <c r="J692" s="213">
        <f>ROUND(I692*H692,2)</f>
        <v>0</v>
      </c>
      <c r="K692" s="209" t="s">
        <v>19</v>
      </c>
      <c r="L692" s="47"/>
      <c r="M692" s="214" t="s">
        <v>19</v>
      </c>
      <c r="N692" s="215" t="s">
        <v>43</v>
      </c>
      <c r="O692" s="87"/>
      <c r="P692" s="216">
        <f>O692*H692</f>
        <v>0</v>
      </c>
      <c r="Q692" s="216">
        <v>0</v>
      </c>
      <c r="R692" s="216">
        <f>Q692*H692</f>
        <v>0</v>
      </c>
      <c r="S692" s="216">
        <v>0</v>
      </c>
      <c r="T692" s="217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8" t="s">
        <v>138</v>
      </c>
      <c r="AT692" s="218" t="s">
        <v>133</v>
      </c>
      <c r="AU692" s="218" t="s">
        <v>81</v>
      </c>
      <c r="AY692" s="20" t="s">
        <v>131</v>
      </c>
      <c r="BE692" s="219">
        <f>IF(N692="základní",J692,0)</f>
        <v>0</v>
      </c>
      <c r="BF692" s="219">
        <f>IF(N692="snížená",J692,0)</f>
        <v>0</v>
      </c>
      <c r="BG692" s="219">
        <f>IF(N692="zákl. přenesená",J692,0)</f>
        <v>0</v>
      </c>
      <c r="BH692" s="219">
        <f>IF(N692="sníž. přenesená",J692,0)</f>
        <v>0</v>
      </c>
      <c r="BI692" s="219">
        <f>IF(N692="nulová",J692,0)</f>
        <v>0</v>
      </c>
      <c r="BJ692" s="20" t="s">
        <v>77</v>
      </c>
      <c r="BK692" s="219">
        <f>ROUND(I692*H692,2)</f>
        <v>0</v>
      </c>
      <c r="BL692" s="20" t="s">
        <v>138</v>
      </c>
      <c r="BM692" s="218" t="s">
        <v>1133</v>
      </c>
    </row>
    <row r="693" s="2" customFormat="1">
      <c r="A693" s="41"/>
      <c r="B693" s="42"/>
      <c r="C693" s="43"/>
      <c r="D693" s="220" t="s">
        <v>140</v>
      </c>
      <c r="E693" s="43"/>
      <c r="F693" s="221" t="s">
        <v>1132</v>
      </c>
      <c r="G693" s="43"/>
      <c r="H693" s="43"/>
      <c r="I693" s="222"/>
      <c r="J693" s="43"/>
      <c r="K693" s="43"/>
      <c r="L693" s="47"/>
      <c r="M693" s="223"/>
      <c r="N693" s="224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140</v>
      </c>
      <c r="AU693" s="20" t="s">
        <v>81</v>
      </c>
    </row>
    <row r="694" s="2" customFormat="1" ht="16.5" customHeight="1">
      <c r="A694" s="41"/>
      <c r="B694" s="42"/>
      <c r="C694" s="207" t="s">
        <v>1134</v>
      </c>
      <c r="D694" s="207" t="s">
        <v>133</v>
      </c>
      <c r="E694" s="208" t="s">
        <v>1135</v>
      </c>
      <c r="F694" s="209" t="s">
        <v>1136</v>
      </c>
      <c r="G694" s="210" t="s">
        <v>1028</v>
      </c>
      <c r="H694" s="211">
        <v>24</v>
      </c>
      <c r="I694" s="212"/>
      <c r="J694" s="213">
        <f>ROUND(I694*H694,2)</f>
        <v>0</v>
      </c>
      <c r="K694" s="209" t="s">
        <v>19</v>
      </c>
      <c r="L694" s="47"/>
      <c r="M694" s="214" t="s">
        <v>19</v>
      </c>
      <c r="N694" s="215" t="s">
        <v>43</v>
      </c>
      <c r="O694" s="87"/>
      <c r="P694" s="216">
        <f>O694*H694</f>
        <v>0</v>
      </c>
      <c r="Q694" s="216">
        <v>0</v>
      </c>
      <c r="R694" s="216">
        <f>Q694*H694</f>
        <v>0</v>
      </c>
      <c r="S694" s="216">
        <v>0</v>
      </c>
      <c r="T694" s="217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8" t="s">
        <v>138</v>
      </c>
      <c r="AT694" s="218" t="s">
        <v>133</v>
      </c>
      <c r="AU694" s="218" t="s">
        <v>81</v>
      </c>
      <c r="AY694" s="20" t="s">
        <v>131</v>
      </c>
      <c r="BE694" s="219">
        <f>IF(N694="základní",J694,0)</f>
        <v>0</v>
      </c>
      <c r="BF694" s="219">
        <f>IF(N694="snížená",J694,0)</f>
        <v>0</v>
      </c>
      <c r="BG694" s="219">
        <f>IF(N694="zákl. přenesená",J694,0)</f>
        <v>0</v>
      </c>
      <c r="BH694" s="219">
        <f>IF(N694="sníž. přenesená",J694,0)</f>
        <v>0</v>
      </c>
      <c r="BI694" s="219">
        <f>IF(N694="nulová",J694,0)</f>
        <v>0</v>
      </c>
      <c r="BJ694" s="20" t="s">
        <v>77</v>
      </c>
      <c r="BK694" s="219">
        <f>ROUND(I694*H694,2)</f>
        <v>0</v>
      </c>
      <c r="BL694" s="20" t="s">
        <v>138</v>
      </c>
      <c r="BM694" s="218" t="s">
        <v>1137</v>
      </c>
    </row>
    <row r="695" s="2" customFormat="1">
      <c r="A695" s="41"/>
      <c r="B695" s="42"/>
      <c r="C695" s="43"/>
      <c r="D695" s="220" t="s">
        <v>140</v>
      </c>
      <c r="E695" s="43"/>
      <c r="F695" s="221" t="s">
        <v>1136</v>
      </c>
      <c r="G695" s="43"/>
      <c r="H695" s="43"/>
      <c r="I695" s="222"/>
      <c r="J695" s="43"/>
      <c r="K695" s="43"/>
      <c r="L695" s="47"/>
      <c r="M695" s="281"/>
      <c r="N695" s="282"/>
      <c r="O695" s="283"/>
      <c r="P695" s="283"/>
      <c r="Q695" s="283"/>
      <c r="R695" s="283"/>
      <c r="S695" s="283"/>
      <c r="T695" s="284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140</v>
      </c>
      <c r="AU695" s="20" t="s">
        <v>81</v>
      </c>
    </row>
    <row r="696" s="2" customFormat="1" ht="6.96" customHeight="1">
      <c r="A696" s="41"/>
      <c r="B696" s="62"/>
      <c r="C696" s="63"/>
      <c r="D696" s="63"/>
      <c r="E696" s="63"/>
      <c r="F696" s="63"/>
      <c r="G696" s="63"/>
      <c r="H696" s="63"/>
      <c r="I696" s="63"/>
      <c r="J696" s="63"/>
      <c r="K696" s="63"/>
      <c r="L696" s="47"/>
      <c r="M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</row>
  </sheetData>
  <sheetProtection sheet="1" autoFilter="0" formatColumns="0" formatRows="0" objects="1" scenarios="1" spinCount="100000" saltValue="+ambdoRhPhj2k3F6K1voIG953cze+MzUmcHCPuT77niQlN+fLcfYb3XH18EMD/c7va4m729sOcFoo5sYOAriDw==" hashValue="ZOemnMQJ4LOlrmmOVGEGSc8mhjoN6O1p/kIcoEwfE6b+2HtKkxQ7R0pAkxtdvxA2RfDJrg+VgOGourVAFoCOog==" algorithmName="SHA-512" password="CB6D"/>
  <autoFilter ref="C101:K695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7" r:id="rId1" display="https://podminky.urs.cz/item/CS_URS_2025_02/113106123"/>
    <hyperlink ref="F111" r:id="rId2" display="https://podminky.urs.cz/item/CS_URS_2025_02/131213702"/>
    <hyperlink ref="F115" r:id="rId3" display="https://podminky.urs.cz/item/CS_URS_2025_02/162751117"/>
    <hyperlink ref="F118" r:id="rId4" display="https://podminky.urs.cz/item/CS_URS_2025_02/162751119"/>
    <hyperlink ref="F122" r:id="rId5" display="https://podminky.urs.cz/item/CS_URS_2025_02/171201231"/>
    <hyperlink ref="F126" r:id="rId6" display="https://podminky.urs.cz/item/CS_URS_2025_02/171251201"/>
    <hyperlink ref="F131" r:id="rId7" display="https://podminky.urs.cz/item/CS_URS_2025_02/271542211"/>
    <hyperlink ref="F135" r:id="rId8" display="https://podminky.urs.cz/item/CS_URS_2025_02/273321411"/>
    <hyperlink ref="F140" r:id="rId9" display="https://podminky.urs.cz/item/CS_URS_2025_02/273351121"/>
    <hyperlink ref="F144" r:id="rId10" display="https://podminky.urs.cz/item/CS_URS_2025_02/273351122"/>
    <hyperlink ref="F147" r:id="rId11" display="https://podminky.urs.cz/item/CS_URS_2025_02/273362021"/>
    <hyperlink ref="F152" r:id="rId12" display="https://podminky.urs.cz/item/CS_URS_2025_02/310236241"/>
    <hyperlink ref="F156" r:id="rId13" display="https://podminky.urs.cz/item/CS_URS_2025_02/612325221"/>
    <hyperlink ref="F167" r:id="rId14" display="https://podminky.urs.cz/item/CS_URS_2025_02/612325223"/>
    <hyperlink ref="F171" r:id="rId15" display="https://podminky.urs.cz/item/CS_URS_2025_02/622215124"/>
    <hyperlink ref="F181" r:id="rId16" display="https://podminky.urs.cz/item/CS_URS_2025_02/637121112"/>
    <hyperlink ref="F185" r:id="rId17" display="https://podminky.urs.cz/item/CS_URS_2025_02/941311111"/>
    <hyperlink ref="F189" r:id="rId18" display="https://podminky.urs.cz/item/CS_URS_2025_02/941311211"/>
    <hyperlink ref="F193" r:id="rId19" display="https://podminky.urs.cz/item/CS_URS_2025_02/941311311"/>
    <hyperlink ref="F196" r:id="rId20" display="https://podminky.urs.cz/item/CS_URS_2025_02/941311811"/>
    <hyperlink ref="F199" r:id="rId21" display="https://podminky.urs.cz/item/CS_URS_2025_02/949101111"/>
    <hyperlink ref="F202" r:id="rId22" display="https://podminky.urs.cz/item/CS_URS_2025_02/952901111"/>
    <hyperlink ref="F205" r:id="rId23" display="https://podminky.urs.cz/item/CS_URS_2025_02/966081140"/>
    <hyperlink ref="F215" r:id="rId24" display="https://podminky.urs.cz/item/CS_URS_2025_02/971033331"/>
    <hyperlink ref="F221" r:id="rId25" display="https://podminky.urs.cz/item/CS_URS_2025_02/971033341"/>
    <hyperlink ref="F227" r:id="rId26" display="https://podminky.urs.cz/item/CS_URS_2025_02/971033351"/>
    <hyperlink ref="F233" r:id="rId27" display="https://podminky.urs.cz/item/CS_URS_2025_02/971033361"/>
    <hyperlink ref="F239" r:id="rId28" display="https://podminky.urs.cz/item/CS_URS_2025_02/971033371"/>
    <hyperlink ref="F245" r:id="rId29" display="https://podminky.urs.cz/item/CS_URS_2025_02/973031335"/>
    <hyperlink ref="F250" r:id="rId30" display="https://podminky.urs.cz/item/CS_URS_2025_02/977151111"/>
    <hyperlink ref="F261" r:id="rId31" display="https://podminky.urs.cz/item/CS_URS_2025_02/977151113"/>
    <hyperlink ref="F275" r:id="rId32" display="https://podminky.urs.cz/item/CS_URS_2025_02/977151114"/>
    <hyperlink ref="F285" r:id="rId33" display="https://podminky.urs.cz/item/CS_URS_2025_02/993111111"/>
    <hyperlink ref="F288" r:id="rId34" display="https://podminky.urs.cz/item/CS_URS_2025_02/993111119"/>
    <hyperlink ref="F293" r:id="rId35" display="https://podminky.urs.cz/item/CS_URS_2025_02/997013213"/>
    <hyperlink ref="F296" r:id="rId36" display="https://podminky.urs.cz/item/CS_URS_2025_02/997013501"/>
    <hyperlink ref="F299" r:id="rId37" display="https://podminky.urs.cz/item/CS_URS_2025_02/997013509"/>
    <hyperlink ref="F303" r:id="rId38" display="https://podminky.urs.cz/item/CS_URS_2025_02/997013871"/>
    <hyperlink ref="F307" r:id="rId39" display="https://podminky.urs.cz/item/CS_URS_2025_02/998018002"/>
    <hyperlink ref="F312" r:id="rId40" display="https://podminky.urs.cz/item/CS_URS_2025_02/721171905"/>
    <hyperlink ref="F315" r:id="rId41" display="https://podminky.urs.cz/item/CS_URS_2025_02/721171912"/>
    <hyperlink ref="F318" r:id="rId42" display="https://podminky.urs.cz/item/CS_URS_2025_02/721171915"/>
    <hyperlink ref="F321" r:id="rId43" display="https://podminky.urs.cz/item/CS_URS_2025_02/721174041"/>
    <hyperlink ref="F326" r:id="rId44" display="https://podminky.urs.cz/item/CS_URS_2025_02/721226511"/>
    <hyperlink ref="F329" r:id="rId45" display="https://podminky.urs.cz/item/CS_URS_2025_02/721229111"/>
    <hyperlink ref="F334" r:id="rId46" display="https://podminky.urs.cz/item/CS_URS_2025_02/721290111"/>
    <hyperlink ref="F337" r:id="rId47" display="https://podminky.urs.cz/item/CS_URS_2025_02/722181232"/>
    <hyperlink ref="F342" r:id="rId48" display="https://podminky.urs.cz/item/CS_URS_2025_02/998721312"/>
    <hyperlink ref="F348" r:id="rId49" display="https://podminky.urs.cz/item/CS_URS_2025_02/722171913"/>
    <hyperlink ref="F351" r:id="rId50" display="https://podminky.urs.cz/item/CS_URS_2025_02/722173913"/>
    <hyperlink ref="F356" r:id="rId51" display="https://podminky.urs.cz/item/CS_URS_2025_02/722175022"/>
    <hyperlink ref="F361" r:id="rId52" display="https://podminky.urs.cz/item/CS_URS_2025_02/722179191"/>
    <hyperlink ref="F364" r:id="rId53" display="https://podminky.urs.cz/item/CS_URS_2025_02/722179192"/>
    <hyperlink ref="F367" r:id="rId54" display="https://podminky.urs.cz/item/CS_URS_2025_02/722181251"/>
    <hyperlink ref="F370" r:id="rId55" display="https://podminky.urs.cz/item/CS_URS_2025_02/722190401"/>
    <hyperlink ref="F373" r:id="rId56" display="https://podminky.urs.cz/item/CS_URS_2025_02/722220239"/>
    <hyperlink ref="F376" r:id="rId57" display="https://podminky.urs.cz/item/CS_URS_2025_02/722232044"/>
    <hyperlink ref="F379" r:id="rId58" display="https://podminky.urs.cz/item/CS_URS_2025_02/722290234"/>
    <hyperlink ref="F382" r:id="rId59" display="https://podminky.urs.cz/item/CS_URS_2025_02/722290246"/>
    <hyperlink ref="F385" r:id="rId60" display="https://podminky.urs.cz/item/CS_URS_2025_02/998722122"/>
    <hyperlink ref="F404" r:id="rId61" display="https://podminky.urs.cz/item/CS_URS_2025_02/732112242"/>
    <hyperlink ref="F407" r:id="rId62" display="https://podminky.urs.cz/item/CS_URS_2025_02/732231121"/>
    <hyperlink ref="F412" r:id="rId63" display="https://podminky.urs.cz/item/CS_URS_2025_02/732331621"/>
    <hyperlink ref="F415" r:id="rId64" display="https://podminky.urs.cz/item/CS_URS_2025_02/732331772"/>
    <hyperlink ref="F418" r:id="rId65" display="https://podminky.urs.cz/item/CS_URS_2025_02/732331777"/>
    <hyperlink ref="F421" r:id="rId66" display="https://podminky.urs.cz/item/CS_URS_2025_02/732421202"/>
    <hyperlink ref="F424" r:id="rId67" display="https://podminky.urs.cz/item/CS_URS_2025_02/732421203"/>
    <hyperlink ref="F427" r:id="rId68" display="https://podminky.urs.cz/item/CS_URS_2025_02/998732312"/>
    <hyperlink ref="F435" r:id="rId69" display="https://podminky.urs.cz/item/CS_URS_2025_02/733222102"/>
    <hyperlink ref="F438" r:id="rId70" display="https://podminky.urs.cz/item/CS_URS_2025_02/733222103"/>
    <hyperlink ref="F441" r:id="rId71" display="https://podminky.urs.cz/item/CS_URS_2025_02/733222104"/>
    <hyperlink ref="F444" r:id="rId72" display="https://podminky.urs.cz/item/CS_URS_2025_02/733223205"/>
    <hyperlink ref="F447" r:id="rId73" display="https://podminky.urs.cz/item/CS_URS_2025_02/733223206"/>
    <hyperlink ref="F450" r:id="rId74" display="https://podminky.urs.cz/item/CS_URS_2025_02/733223207"/>
    <hyperlink ref="F453" r:id="rId75" display="https://podminky.urs.cz/item/CS_URS_2025_02/733291101"/>
    <hyperlink ref="F456" r:id="rId76" display="https://podminky.urs.cz/item/CS_URS_2025_02/733291102"/>
    <hyperlink ref="F459" r:id="rId77" display="https://podminky.urs.cz/item/CS_URS_2025_02/733811231"/>
    <hyperlink ref="F463" r:id="rId78" display="https://podminky.urs.cz/item/CS_URS_2025_02/733811232"/>
    <hyperlink ref="F467" r:id="rId79" display="https://podminky.urs.cz/item/CS_URS_2025_02/998733122"/>
    <hyperlink ref="F473" r:id="rId80" display="https://podminky.urs.cz/item/CS_URS_2025_02/734209103"/>
    <hyperlink ref="F478" r:id="rId81" display="https://podminky.urs.cz/item/CS_URS_2025_02/734209113"/>
    <hyperlink ref="F483" r:id="rId82" display="https://podminky.urs.cz/item/CS_URS_2025_02/734209113"/>
    <hyperlink ref="F488" r:id="rId83" display="https://podminky.urs.cz/item/CS_URS_2025_02/734209115"/>
    <hyperlink ref="F493" r:id="rId84" display="https://podminky.urs.cz/item/CS_URS_2025_02/734211120"/>
    <hyperlink ref="F496" r:id="rId85" display="https://podminky.urs.cz/item/CS_URS_2025_02/734220124"/>
    <hyperlink ref="F499" r:id="rId86" display="https://podminky.urs.cz/item/CS_URS_2025_02/734221682"/>
    <hyperlink ref="F502" r:id="rId87" display="https://podminky.urs.cz/item/CS_URS_2025_02/734242416"/>
    <hyperlink ref="F505" r:id="rId88" display="https://podminky.urs.cz/item/CS_URS_2025_02/734261406"/>
    <hyperlink ref="F508" r:id="rId89" display="https://podminky.urs.cz/item/CS_URS_2025_02/734291123"/>
    <hyperlink ref="F511" r:id="rId90" display="https://podminky.urs.cz/item/CS_URS_2025_02/734291255"/>
    <hyperlink ref="F514" r:id="rId91" display="https://podminky.urs.cz/item/CS_URS_2025_02/734291256"/>
    <hyperlink ref="F517" r:id="rId92" display="https://podminky.urs.cz/item/CS_URS_2025_02/734291257"/>
    <hyperlink ref="F520" r:id="rId93" display="https://podminky.urs.cz/item/CS_URS_2025_02/734292715"/>
    <hyperlink ref="F523" r:id="rId94" display="https://podminky.urs.cz/item/CS_URS_2025_02/734292716"/>
    <hyperlink ref="F526" r:id="rId95" display="https://podminky.urs.cz/item/CS_URS_2025_02/734292717"/>
    <hyperlink ref="F529" r:id="rId96" display="https://podminky.urs.cz/item/CS_URS_2025_02/734295024"/>
    <hyperlink ref="F532" r:id="rId97" display="https://podminky.urs.cz/item/CS_URS_2025_02/998734122"/>
    <hyperlink ref="F536" r:id="rId98" display="https://podminky.urs.cz/item/CS_URS_2025_02/735152473"/>
    <hyperlink ref="F539" r:id="rId99" display="https://podminky.urs.cz/item/CS_URS_2025_02/735152477"/>
    <hyperlink ref="F542" r:id="rId100" display="https://podminky.urs.cz/item/CS_URS_2025_02/735152575"/>
    <hyperlink ref="F545" r:id="rId101" display="https://podminky.urs.cz/item/CS_URS_2025_02/735152577"/>
    <hyperlink ref="F548" r:id="rId102" display="https://podminky.urs.cz/item/CS_URS_2025_02/735152580"/>
    <hyperlink ref="F551" r:id="rId103" display="https://podminky.urs.cz/item/CS_URS_2025_02/735152675"/>
    <hyperlink ref="F554" r:id="rId104" display="https://podminky.urs.cz/item/CS_URS_2025_02/735152677"/>
    <hyperlink ref="F557" r:id="rId105" display="https://podminky.urs.cz/item/CS_URS_2025_02/735152678"/>
    <hyperlink ref="F560" r:id="rId106" display="https://podminky.urs.cz/item/CS_URS_2025_02/735152679"/>
    <hyperlink ref="F563" r:id="rId107" display="https://podminky.urs.cz/item/CS_URS_2025_02/735152680"/>
    <hyperlink ref="F566" r:id="rId108" display="https://podminky.urs.cz/item/CS_URS_2025_02/735152681"/>
    <hyperlink ref="F569" r:id="rId109" display="https://podminky.urs.cz/item/CS_URS_2025_02/735152683"/>
    <hyperlink ref="F572" r:id="rId110" display="https://podminky.urs.cz/item/CS_URS_2025_02/735152697"/>
    <hyperlink ref="F575" r:id="rId111" display="https://podminky.urs.cz/item/CS_URS_2025_02/735152700"/>
    <hyperlink ref="F578" r:id="rId112" display="https://podminky.urs.cz/item/CS_URS_2025_02/735159340"/>
    <hyperlink ref="F583" r:id="rId113" display="https://podminky.urs.cz/item/CS_URS_2025_02/998735122"/>
    <hyperlink ref="F587" r:id="rId114" display="https://podminky.urs.cz/item/CS_URS_2025_02/741124603"/>
    <hyperlink ref="F595" r:id="rId115" display="https://podminky.urs.cz/item/CS_URS_2025_02/741810001"/>
    <hyperlink ref="F598" r:id="rId116" display="https://podminky.urs.cz/item/CS_URS_2025_02/998741122"/>
    <hyperlink ref="F602" r:id="rId117" display="https://podminky.urs.cz/item/CS_URS_2025_02/767995115"/>
    <hyperlink ref="F627" r:id="rId118" display="https://podminky.urs.cz/item/CS_URS_2025_02/998767122"/>
    <hyperlink ref="F630" r:id="rId119" display="https://podminky.urs.cz/item/CS_URS_2025_02/HZS2132"/>
    <hyperlink ref="F636" r:id="rId120" display="https://podminky.urs.cz/item/CS_URS_2025_02/783301311"/>
    <hyperlink ref="F639" r:id="rId121" display="https://podminky.urs.cz/item/CS_URS_2025_02/783301401"/>
    <hyperlink ref="F642" r:id="rId122" display="https://podminky.urs.cz/item/CS_URS_2025_02/783314201"/>
    <hyperlink ref="F652" r:id="rId123" display="https://podminky.urs.cz/item/CS_URS_2025_02/783315101"/>
    <hyperlink ref="F655" r:id="rId124" display="https://podminky.urs.cz/item/CS_URS_2025_02/783317101"/>
    <hyperlink ref="F659" r:id="rId125" display="https://podminky.urs.cz/item/CS_URS_2025_02/784111001"/>
    <hyperlink ref="F662" r:id="rId126" display="https://podminky.urs.cz/item/CS_URS_2025_02/784181121"/>
    <hyperlink ref="F665" r:id="rId127" display="https://podminky.urs.cz/item/CS_URS_2025_02/784211111"/>
    <hyperlink ref="F671" r:id="rId128" display="https://podminky.urs.cz/item/CS_URS_2025_02/HZS1301"/>
    <hyperlink ref="F676" r:id="rId129" display="https://podminky.urs.cz/item/CS_URS_2025_02/HZS2222"/>
    <hyperlink ref="F681" r:id="rId130" display="https://podminky.urs.cz/item/CS_URS_2025_02/HZS2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81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Realizace úspor energie Mateřská škola Žebrák – Výměna zdroje a otopné soustavy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1138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1139</v>
      </c>
      <c r="G12" s="41"/>
      <c r="H12" s="41"/>
      <c r="I12" s="135" t="s">
        <v>23</v>
      </c>
      <c r="J12" s="140" t="str">
        <f>'Rekapitulace stavby'!AN8</f>
        <v>10. 10. 2025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1139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1140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1141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1140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1141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ROUND((SUM(BE86:BE227)),  2)</f>
        <v>0</v>
      </c>
      <c r="G33" s="41"/>
      <c r="H33" s="41"/>
      <c r="I33" s="151">
        <v>0.20999999999999999</v>
      </c>
      <c r="J33" s="150">
        <f>ROUND(((SUM(BE86:BE227))*I33),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ROUND((SUM(BF86:BF227)),  2)</f>
        <v>0</v>
      </c>
      <c r="G34" s="41"/>
      <c r="H34" s="41"/>
      <c r="I34" s="151">
        <v>0.12</v>
      </c>
      <c r="J34" s="150">
        <f>ROUND(((SUM(BF86:BF227))*I34),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ROUND((SUM(BG86:BG227)),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ROUND((SUM(BH86:BH227)),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ROUND((SUM(BI86:BI227)),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Realizace úspor energie Mateřská škola Žebrák – Výměna zdroje a otopné soustavy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2 - Elektroinstalace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Město Žebrák, Náměstí 1, 26753 Žebrák</v>
      </c>
      <c r="G52" s="43"/>
      <c r="H52" s="43"/>
      <c r="I52" s="35" t="s">
        <v>23</v>
      </c>
      <c r="J52" s="75" t="str">
        <f>IF(J12="","",J12)</f>
        <v>10. 10. 2025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Žebrák, Náměstí 1, 26753 Žebrák</v>
      </c>
      <c r="G54" s="43"/>
      <c r="H54" s="43"/>
      <c r="I54" s="35" t="s">
        <v>31</v>
      </c>
      <c r="J54" s="39" t="str">
        <f>E21</f>
        <v>Christopher Jaroš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Christopher Jaroš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93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98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99</v>
      </c>
      <c r="E62" s="177"/>
      <c r="F62" s="177"/>
      <c r="G62" s="177"/>
      <c r="H62" s="177"/>
      <c r="I62" s="177"/>
      <c r="J62" s="178">
        <f>J101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100</v>
      </c>
      <c r="E63" s="177"/>
      <c r="F63" s="177"/>
      <c r="G63" s="177"/>
      <c r="H63" s="177"/>
      <c r="I63" s="177"/>
      <c r="J63" s="178">
        <f>J115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101</v>
      </c>
      <c r="E64" s="171"/>
      <c r="F64" s="171"/>
      <c r="G64" s="171"/>
      <c r="H64" s="171"/>
      <c r="I64" s="171"/>
      <c r="J64" s="172">
        <f>J119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109</v>
      </c>
      <c r="E65" s="177"/>
      <c r="F65" s="177"/>
      <c r="G65" s="177"/>
      <c r="H65" s="177"/>
      <c r="I65" s="177"/>
      <c r="J65" s="178">
        <f>J120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113</v>
      </c>
      <c r="E66" s="171"/>
      <c r="F66" s="171"/>
      <c r="G66" s="171"/>
      <c r="H66" s="171"/>
      <c r="I66" s="171"/>
      <c r="J66" s="172">
        <f>J218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6.25" customHeight="1">
      <c r="A76" s="41"/>
      <c r="B76" s="42"/>
      <c r="C76" s="43"/>
      <c r="D76" s="43"/>
      <c r="E76" s="163" t="str">
        <f>E7</f>
        <v>Realizace úspor energie Mateřská škola Žebrák – Výměna zdroje a otopné soustavy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87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2 - Elektroinstalace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Město Žebrák, Náměstí 1, 26753 Žebrák</v>
      </c>
      <c r="G80" s="43"/>
      <c r="H80" s="43"/>
      <c r="I80" s="35" t="s">
        <v>23</v>
      </c>
      <c r="J80" s="75" t="str">
        <f>IF(J12="","",J12)</f>
        <v>10. 10. 2025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E15</f>
        <v>Město Žebrák, Náměstí 1, 26753 Žebrák</v>
      </c>
      <c r="G82" s="43"/>
      <c r="H82" s="43"/>
      <c r="I82" s="35" t="s">
        <v>31</v>
      </c>
      <c r="J82" s="39" t="str">
        <f>E21</f>
        <v>Christopher Jaroš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29</v>
      </c>
      <c r="D83" s="43"/>
      <c r="E83" s="43"/>
      <c r="F83" s="30" t="str">
        <f>IF(E18="","",E18)</f>
        <v>Vyplň údaj</v>
      </c>
      <c r="G83" s="43"/>
      <c r="H83" s="43"/>
      <c r="I83" s="35" t="s">
        <v>34</v>
      </c>
      <c r="J83" s="39" t="str">
        <f>E24</f>
        <v>Christopher Jaroš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117</v>
      </c>
      <c r="D85" s="183" t="s">
        <v>57</v>
      </c>
      <c r="E85" s="183" t="s">
        <v>53</v>
      </c>
      <c r="F85" s="183" t="s">
        <v>54</v>
      </c>
      <c r="G85" s="183" t="s">
        <v>118</v>
      </c>
      <c r="H85" s="183" t="s">
        <v>119</v>
      </c>
      <c r="I85" s="183" t="s">
        <v>120</v>
      </c>
      <c r="J85" s="183" t="s">
        <v>91</v>
      </c>
      <c r="K85" s="184" t="s">
        <v>121</v>
      </c>
      <c r="L85" s="185"/>
      <c r="M85" s="95" t="s">
        <v>19</v>
      </c>
      <c r="N85" s="96" t="s">
        <v>42</v>
      </c>
      <c r="O85" s="96" t="s">
        <v>122</v>
      </c>
      <c r="P85" s="96" t="s">
        <v>123</v>
      </c>
      <c r="Q85" s="96" t="s">
        <v>124</v>
      </c>
      <c r="R85" s="96" t="s">
        <v>125</v>
      </c>
      <c r="S85" s="96" t="s">
        <v>126</v>
      </c>
      <c r="T85" s="97" t="s">
        <v>127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128</v>
      </c>
      <c r="D86" s="43"/>
      <c r="E86" s="43"/>
      <c r="F86" s="43"/>
      <c r="G86" s="43"/>
      <c r="H86" s="43"/>
      <c r="I86" s="43"/>
      <c r="J86" s="186">
        <f>BK86</f>
        <v>0</v>
      </c>
      <c r="K86" s="43"/>
      <c r="L86" s="47"/>
      <c r="M86" s="98"/>
      <c r="N86" s="187"/>
      <c r="O86" s="99"/>
      <c r="P86" s="188">
        <f>P87+P119+P218</f>
        <v>0</v>
      </c>
      <c r="Q86" s="99"/>
      <c r="R86" s="188">
        <f>R87+R119+R218</f>
        <v>0.14865729999999999</v>
      </c>
      <c r="S86" s="99"/>
      <c r="T86" s="189">
        <f>T87+T119+T218</f>
        <v>0.1575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71</v>
      </c>
      <c r="AU86" s="20" t="s">
        <v>92</v>
      </c>
      <c r="BK86" s="190">
        <f>BK87+BK119+BK218</f>
        <v>0</v>
      </c>
    </row>
    <row r="87" s="12" customFormat="1" ht="25.92" customHeight="1">
      <c r="A87" s="12"/>
      <c r="B87" s="191"/>
      <c r="C87" s="192"/>
      <c r="D87" s="193" t="s">
        <v>71</v>
      </c>
      <c r="E87" s="194" t="s">
        <v>129</v>
      </c>
      <c r="F87" s="194" t="s">
        <v>130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P88+P101+P115</f>
        <v>0</v>
      </c>
      <c r="Q87" s="199"/>
      <c r="R87" s="200">
        <f>R88+R101+R115</f>
        <v>0.0075459999999999998</v>
      </c>
      <c r="S87" s="199"/>
      <c r="T87" s="201">
        <f>T88+T101+T115</f>
        <v>0.1575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77</v>
      </c>
      <c r="AT87" s="203" t="s">
        <v>71</v>
      </c>
      <c r="AU87" s="203" t="s">
        <v>72</v>
      </c>
      <c r="AY87" s="202" t="s">
        <v>131</v>
      </c>
      <c r="BK87" s="204">
        <f>BK88+BK101+BK115</f>
        <v>0</v>
      </c>
    </row>
    <row r="88" s="12" customFormat="1" ht="22.8" customHeight="1">
      <c r="A88" s="12"/>
      <c r="B88" s="191"/>
      <c r="C88" s="192"/>
      <c r="D88" s="193" t="s">
        <v>71</v>
      </c>
      <c r="E88" s="205" t="s">
        <v>195</v>
      </c>
      <c r="F88" s="205" t="s">
        <v>256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SUM(P89:P100)</f>
        <v>0</v>
      </c>
      <c r="Q88" s="199"/>
      <c r="R88" s="200">
        <f>SUM(R89:R100)</f>
        <v>0.0075459999999999998</v>
      </c>
      <c r="S88" s="199"/>
      <c r="T88" s="201">
        <f>SUM(T89:T100)</f>
        <v>0.1575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77</v>
      </c>
      <c r="AT88" s="203" t="s">
        <v>71</v>
      </c>
      <c r="AU88" s="203" t="s">
        <v>77</v>
      </c>
      <c r="AY88" s="202" t="s">
        <v>131</v>
      </c>
      <c r="BK88" s="204">
        <f>SUM(BK89:BK100)</f>
        <v>0</v>
      </c>
    </row>
    <row r="89" s="2" customFormat="1" ht="24.15" customHeight="1">
      <c r="A89" s="41"/>
      <c r="B89" s="42"/>
      <c r="C89" s="207" t="s">
        <v>77</v>
      </c>
      <c r="D89" s="207" t="s">
        <v>133</v>
      </c>
      <c r="E89" s="208" t="s">
        <v>1142</v>
      </c>
      <c r="F89" s="209" t="s">
        <v>1143</v>
      </c>
      <c r="G89" s="210" t="s">
        <v>218</v>
      </c>
      <c r="H89" s="211">
        <v>2</v>
      </c>
      <c r="I89" s="212"/>
      <c r="J89" s="213">
        <f>ROUND(I89*H89,2)</f>
        <v>0</v>
      </c>
      <c r="K89" s="209" t="s">
        <v>137</v>
      </c>
      <c r="L89" s="47"/>
      <c r="M89" s="214" t="s">
        <v>19</v>
      </c>
      <c r="N89" s="215" t="s">
        <v>43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0.014999999999999999</v>
      </c>
      <c r="T89" s="217">
        <f>S89*H89</f>
        <v>0.029999999999999999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138</v>
      </c>
      <c r="AT89" s="218" t="s">
        <v>133</v>
      </c>
      <c r="AU89" s="218" t="s">
        <v>81</v>
      </c>
      <c r="AY89" s="20" t="s">
        <v>131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77</v>
      </c>
      <c r="BK89" s="219">
        <f>ROUND(I89*H89,2)</f>
        <v>0</v>
      </c>
      <c r="BL89" s="20" t="s">
        <v>138</v>
      </c>
      <c r="BM89" s="218" t="s">
        <v>1144</v>
      </c>
    </row>
    <row r="90" s="2" customFormat="1">
      <c r="A90" s="41"/>
      <c r="B90" s="42"/>
      <c r="C90" s="43"/>
      <c r="D90" s="220" t="s">
        <v>140</v>
      </c>
      <c r="E90" s="43"/>
      <c r="F90" s="221" t="s">
        <v>1143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140</v>
      </c>
      <c r="AU90" s="20" t="s">
        <v>81</v>
      </c>
    </row>
    <row r="91" s="2" customFormat="1">
      <c r="A91" s="41"/>
      <c r="B91" s="42"/>
      <c r="C91" s="43"/>
      <c r="D91" s="225" t="s">
        <v>142</v>
      </c>
      <c r="E91" s="43"/>
      <c r="F91" s="226" t="s">
        <v>1145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142</v>
      </c>
      <c r="AU91" s="20" t="s">
        <v>81</v>
      </c>
    </row>
    <row r="92" s="2" customFormat="1" ht="24.15" customHeight="1">
      <c r="A92" s="41"/>
      <c r="B92" s="42"/>
      <c r="C92" s="207" t="s">
        <v>81</v>
      </c>
      <c r="D92" s="207" t="s">
        <v>133</v>
      </c>
      <c r="E92" s="208" t="s">
        <v>1146</v>
      </c>
      <c r="F92" s="209" t="s">
        <v>1147</v>
      </c>
      <c r="G92" s="210" t="s">
        <v>218</v>
      </c>
      <c r="H92" s="211">
        <v>8</v>
      </c>
      <c r="I92" s="212"/>
      <c r="J92" s="213">
        <f>ROUND(I92*H92,2)</f>
        <v>0</v>
      </c>
      <c r="K92" s="209" t="s">
        <v>137</v>
      </c>
      <c r="L92" s="47"/>
      <c r="M92" s="214" t="s">
        <v>19</v>
      </c>
      <c r="N92" s="215" t="s">
        <v>43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0.001</v>
      </c>
      <c r="T92" s="217">
        <f>S92*H92</f>
        <v>0.0080000000000000002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138</v>
      </c>
      <c r="AT92" s="218" t="s">
        <v>133</v>
      </c>
      <c r="AU92" s="218" t="s">
        <v>81</v>
      </c>
      <c r="AY92" s="20" t="s">
        <v>131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77</v>
      </c>
      <c r="BK92" s="219">
        <f>ROUND(I92*H92,2)</f>
        <v>0</v>
      </c>
      <c r="BL92" s="20" t="s">
        <v>138</v>
      </c>
      <c r="BM92" s="218" t="s">
        <v>1148</v>
      </c>
    </row>
    <row r="93" s="2" customFormat="1">
      <c r="A93" s="41"/>
      <c r="B93" s="42"/>
      <c r="C93" s="43"/>
      <c r="D93" s="220" t="s">
        <v>140</v>
      </c>
      <c r="E93" s="43"/>
      <c r="F93" s="221" t="s">
        <v>1147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140</v>
      </c>
      <c r="AU93" s="20" t="s">
        <v>81</v>
      </c>
    </row>
    <row r="94" s="2" customFormat="1">
      <c r="A94" s="41"/>
      <c r="B94" s="42"/>
      <c r="C94" s="43"/>
      <c r="D94" s="225" t="s">
        <v>142</v>
      </c>
      <c r="E94" s="43"/>
      <c r="F94" s="226" t="s">
        <v>1149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142</v>
      </c>
      <c r="AU94" s="20" t="s">
        <v>81</v>
      </c>
    </row>
    <row r="95" s="2" customFormat="1" ht="33" customHeight="1">
      <c r="A95" s="41"/>
      <c r="B95" s="42"/>
      <c r="C95" s="207" t="s">
        <v>153</v>
      </c>
      <c r="D95" s="207" t="s">
        <v>133</v>
      </c>
      <c r="E95" s="208" t="s">
        <v>1150</v>
      </c>
      <c r="F95" s="209" t="s">
        <v>1151</v>
      </c>
      <c r="G95" s="210" t="s">
        <v>345</v>
      </c>
      <c r="H95" s="211">
        <v>15</v>
      </c>
      <c r="I95" s="212"/>
      <c r="J95" s="213">
        <f>ROUND(I95*H95,2)</f>
        <v>0</v>
      </c>
      <c r="K95" s="209" t="s">
        <v>137</v>
      </c>
      <c r="L95" s="47"/>
      <c r="M95" s="214" t="s">
        <v>19</v>
      </c>
      <c r="N95" s="215" t="s">
        <v>43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0.0040000000000000001</v>
      </c>
      <c r="T95" s="217">
        <f>S95*H95</f>
        <v>0.059999999999999998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138</v>
      </c>
      <c r="AT95" s="218" t="s">
        <v>133</v>
      </c>
      <c r="AU95" s="218" t="s">
        <v>81</v>
      </c>
      <c r="AY95" s="20" t="s">
        <v>131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77</v>
      </c>
      <c r="BK95" s="219">
        <f>ROUND(I95*H95,2)</f>
        <v>0</v>
      </c>
      <c r="BL95" s="20" t="s">
        <v>138</v>
      </c>
      <c r="BM95" s="218" t="s">
        <v>1152</v>
      </c>
    </row>
    <row r="96" s="2" customFormat="1">
      <c r="A96" s="41"/>
      <c r="B96" s="42"/>
      <c r="C96" s="43"/>
      <c r="D96" s="220" t="s">
        <v>140</v>
      </c>
      <c r="E96" s="43"/>
      <c r="F96" s="221" t="s">
        <v>1151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140</v>
      </c>
      <c r="AU96" s="20" t="s">
        <v>81</v>
      </c>
    </row>
    <row r="97" s="2" customFormat="1">
      <c r="A97" s="41"/>
      <c r="B97" s="42"/>
      <c r="C97" s="43"/>
      <c r="D97" s="225" t="s">
        <v>142</v>
      </c>
      <c r="E97" s="43"/>
      <c r="F97" s="226" t="s">
        <v>1153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142</v>
      </c>
      <c r="AU97" s="20" t="s">
        <v>81</v>
      </c>
    </row>
    <row r="98" s="2" customFormat="1" ht="24.15" customHeight="1">
      <c r="A98" s="41"/>
      <c r="B98" s="42"/>
      <c r="C98" s="207" t="s">
        <v>138</v>
      </c>
      <c r="D98" s="207" t="s">
        <v>133</v>
      </c>
      <c r="E98" s="208" t="s">
        <v>1154</v>
      </c>
      <c r="F98" s="209" t="s">
        <v>1155</v>
      </c>
      <c r="G98" s="210" t="s">
        <v>345</v>
      </c>
      <c r="H98" s="211">
        <v>7</v>
      </c>
      <c r="I98" s="212"/>
      <c r="J98" s="213">
        <f>ROUND(I98*H98,2)</f>
        <v>0</v>
      </c>
      <c r="K98" s="209" t="s">
        <v>137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0.001078</v>
      </c>
      <c r="R98" s="216">
        <f>Q98*H98</f>
        <v>0.0075459999999999998</v>
      </c>
      <c r="S98" s="216">
        <v>0.0085000000000000006</v>
      </c>
      <c r="T98" s="217">
        <f>S98*H98</f>
        <v>0.059500000000000004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138</v>
      </c>
      <c r="AT98" s="218" t="s">
        <v>133</v>
      </c>
      <c r="AU98" s="218" t="s">
        <v>81</v>
      </c>
      <c r="AY98" s="20" t="s">
        <v>131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77</v>
      </c>
      <c r="BK98" s="219">
        <f>ROUND(I98*H98,2)</f>
        <v>0</v>
      </c>
      <c r="BL98" s="20" t="s">
        <v>138</v>
      </c>
      <c r="BM98" s="218" t="s">
        <v>1156</v>
      </c>
    </row>
    <row r="99" s="2" customFormat="1">
      <c r="A99" s="41"/>
      <c r="B99" s="42"/>
      <c r="C99" s="43"/>
      <c r="D99" s="220" t="s">
        <v>140</v>
      </c>
      <c r="E99" s="43"/>
      <c r="F99" s="221" t="s">
        <v>1155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140</v>
      </c>
      <c r="AU99" s="20" t="s">
        <v>81</v>
      </c>
    </row>
    <row r="100" s="2" customFormat="1">
      <c r="A100" s="41"/>
      <c r="B100" s="42"/>
      <c r="C100" s="43"/>
      <c r="D100" s="225" t="s">
        <v>142</v>
      </c>
      <c r="E100" s="43"/>
      <c r="F100" s="226" t="s">
        <v>1157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142</v>
      </c>
      <c r="AU100" s="20" t="s">
        <v>81</v>
      </c>
    </row>
    <row r="101" s="12" customFormat="1" ht="22.8" customHeight="1">
      <c r="A101" s="12"/>
      <c r="B101" s="191"/>
      <c r="C101" s="192"/>
      <c r="D101" s="193" t="s">
        <v>71</v>
      </c>
      <c r="E101" s="205" t="s">
        <v>387</v>
      </c>
      <c r="F101" s="205" t="s">
        <v>388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SUM(P102:P114)</f>
        <v>0</v>
      </c>
      <c r="Q101" s="199"/>
      <c r="R101" s="200">
        <f>SUM(R102:R114)</f>
        <v>0</v>
      </c>
      <c r="S101" s="199"/>
      <c r="T101" s="201">
        <f>SUM(T102:T114)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77</v>
      </c>
      <c r="AT101" s="203" t="s">
        <v>71</v>
      </c>
      <c r="AU101" s="203" t="s">
        <v>77</v>
      </c>
      <c r="AY101" s="202" t="s">
        <v>131</v>
      </c>
      <c r="BK101" s="204">
        <f>SUM(BK102:BK114)</f>
        <v>0</v>
      </c>
    </row>
    <row r="102" s="2" customFormat="1" ht="24.15" customHeight="1">
      <c r="A102" s="41"/>
      <c r="B102" s="42"/>
      <c r="C102" s="207" t="s">
        <v>165</v>
      </c>
      <c r="D102" s="207" t="s">
        <v>133</v>
      </c>
      <c r="E102" s="208" t="s">
        <v>390</v>
      </c>
      <c r="F102" s="209" t="s">
        <v>391</v>
      </c>
      <c r="G102" s="210" t="s">
        <v>168</v>
      </c>
      <c r="H102" s="211">
        <v>0.158</v>
      </c>
      <c r="I102" s="212"/>
      <c r="J102" s="213">
        <f>ROUND(I102*H102,2)</f>
        <v>0</v>
      </c>
      <c r="K102" s="209" t="s">
        <v>137</v>
      </c>
      <c r="L102" s="47"/>
      <c r="M102" s="214" t="s">
        <v>19</v>
      </c>
      <c r="N102" s="215" t="s">
        <v>43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138</v>
      </c>
      <c r="AT102" s="218" t="s">
        <v>133</v>
      </c>
      <c r="AU102" s="218" t="s">
        <v>81</v>
      </c>
      <c r="AY102" s="20" t="s">
        <v>131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77</v>
      </c>
      <c r="BK102" s="219">
        <f>ROUND(I102*H102,2)</f>
        <v>0</v>
      </c>
      <c r="BL102" s="20" t="s">
        <v>138</v>
      </c>
      <c r="BM102" s="218" t="s">
        <v>1158</v>
      </c>
    </row>
    <row r="103" s="2" customFormat="1">
      <c r="A103" s="41"/>
      <c r="B103" s="42"/>
      <c r="C103" s="43"/>
      <c r="D103" s="220" t="s">
        <v>140</v>
      </c>
      <c r="E103" s="43"/>
      <c r="F103" s="221" t="s">
        <v>393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140</v>
      </c>
      <c r="AU103" s="20" t="s">
        <v>81</v>
      </c>
    </row>
    <row r="104" s="2" customFormat="1">
      <c r="A104" s="41"/>
      <c r="B104" s="42"/>
      <c r="C104" s="43"/>
      <c r="D104" s="225" t="s">
        <v>142</v>
      </c>
      <c r="E104" s="43"/>
      <c r="F104" s="226" t="s">
        <v>394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142</v>
      </c>
      <c r="AU104" s="20" t="s">
        <v>81</v>
      </c>
    </row>
    <row r="105" s="2" customFormat="1" ht="24.15" customHeight="1">
      <c r="A105" s="41"/>
      <c r="B105" s="42"/>
      <c r="C105" s="207" t="s">
        <v>173</v>
      </c>
      <c r="D105" s="207" t="s">
        <v>133</v>
      </c>
      <c r="E105" s="208" t="s">
        <v>396</v>
      </c>
      <c r="F105" s="209" t="s">
        <v>397</v>
      </c>
      <c r="G105" s="210" t="s">
        <v>168</v>
      </c>
      <c r="H105" s="211">
        <v>0.158</v>
      </c>
      <c r="I105" s="212"/>
      <c r="J105" s="213">
        <f>ROUND(I105*H105,2)</f>
        <v>0</v>
      </c>
      <c r="K105" s="209" t="s">
        <v>137</v>
      </c>
      <c r="L105" s="47"/>
      <c r="M105" s="214" t="s">
        <v>19</v>
      </c>
      <c r="N105" s="215" t="s">
        <v>43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138</v>
      </c>
      <c r="AT105" s="218" t="s">
        <v>133</v>
      </c>
      <c r="AU105" s="218" t="s">
        <v>81</v>
      </c>
      <c r="AY105" s="20" t="s">
        <v>131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77</v>
      </c>
      <c r="BK105" s="219">
        <f>ROUND(I105*H105,2)</f>
        <v>0</v>
      </c>
      <c r="BL105" s="20" t="s">
        <v>138</v>
      </c>
      <c r="BM105" s="218" t="s">
        <v>1159</v>
      </c>
    </row>
    <row r="106" s="2" customFormat="1">
      <c r="A106" s="41"/>
      <c r="B106" s="42"/>
      <c r="C106" s="43"/>
      <c r="D106" s="220" t="s">
        <v>140</v>
      </c>
      <c r="E106" s="43"/>
      <c r="F106" s="221" t="s">
        <v>399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140</v>
      </c>
      <c r="AU106" s="20" t="s">
        <v>81</v>
      </c>
    </row>
    <row r="107" s="2" customFormat="1">
      <c r="A107" s="41"/>
      <c r="B107" s="42"/>
      <c r="C107" s="43"/>
      <c r="D107" s="225" t="s">
        <v>142</v>
      </c>
      <c r="E107" s="43"/>
      <c r="F107" s="226" t="s">
        <v>400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142</v>
      </c>
      <c r="AU107" s="20" t="s">
        <v>81</v>
      </c>
    </row>
    <row r="108" s="2" customFormat="1" ht="24.15" customHeight="1">
      <c r="A108" s="41"/>
      <c r="B108" s="42"/>
      <c r="C108" s="207" t="s">
        <v>181</v>
      </c>
      <c r="D108" s="207" t="s">
        <v>133</v>
      </c>
      <c r="E108" s="208" t="s">
        <v>402</v>
      </c>
      <c r="F108" s="209" t="s">
        <v>403</v>
      </c>
      <c r="G108" s="210" t="s">
        <v>168</v>
      </c>
      <c r="H108" s="211">
        <v>2.2120000000000002</v>
      </c>
      <c r="I108" s="212"/>
      <c r="J108" s="213">
        <f>ROUND(I108*H108,2)</f>
        <v>0</v>
      </c>
      <c r="K108" s="209" t="s">
        <v>137</v>
      </c>
      <c r="L108" s="47"/>
      <c r="M108" s="214" t="s">
        <v>19</v>
      </c>
      <c r="N108" s="215" t="s">
        <v>43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138</v>
      </c>
      <c r="AT108" s="218" t="s">
        <v>133</v>
      </c>
      <c r="AU108" s="218" t="s">
        <v>81</v>
      </c>
      <c r="AY108" s="20" t="s">
        <v>131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77</v>
      </c>
      <c r="BK108" s="219">
        <f>ROUND(I108*H108,2)</f>
        <v>0</v>
      </c>
      <c r="BL108" s="20" t="s">
        <v>138</v>
      </c>
      <c r="BM108" s="218" t="s">
        <v>1160</v>
      </c>
    </row>
    <row r="109" s="2" customFormat="1">
      <c r="A109" s="41"/>
      <c r="B109" s="42"/>
      <c r="C109" s="43"/>
      <c r="D109" s="220" t="s">
        <v>140</v>
      </c>
      <c r="E109" s="43"/>
      <c r="F109" s="221" t="s">
        <v>405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140</v>
      </c>
      <c r="AU109" s="20" t="s">
        <v>81</v>
      </c>
    </row>
    <row r="110" s="2" customFormat="1">
      <c r="A110" s="41"/>
      <c r="B110" s="42"/>
      <c r="C110" s="43"/>
      <c r="D110" s="225" t="s">
        <v>142</v>
      </c>
      <c r="E110" s="43"/>
      <c r="F110" s="226" t="s">
        <v>406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142</v>
      </c>
      <c r="AU110" s="20" t="s">
        <v>81</v>
      </c>
    </row>
    <row r="111" s="13" customFormat="1">
      <c r="A111" s="13"/>
      <c r="B111" s="227"/>
      <c r="C111" s="228"/>
      <c r="D111" s="220" t="s">
        <v>144</v>
      </c>
      <c r="E111" s="228"/>
      <c r="F111" s="230" t="s">
        <v>1161</v>
      </c>
      <c r="G111" s="228"/>
      <c r="H111" s="231">
        <v>2.2120000000000002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144</v>
      </c>
      <c r="AU111" s="237" t="s">
        <v>81</v>
      </c>
      <c r="AV111" s="13" t="s">
        <v>81</v>
      </c>
      <c r="AW111" s="13" t="s">
        <v>4</v>
      </c>
      <c r="AX111" s="13" t="s">
        <v>77</v>
      </c>
      <c r="AY111" s="237" t="s">
        <v>131</v>
      </c>
    </row>
    <row r="112" s="2" customFormat="1" ht="44.25" customHeight="1">
      <c r="A112" s="41"/>
      <c r="B112" s="42"/>
      <c r="C112" s="207" t="s">
        <v>188</v>
      </c>
      <c r="D112" s="207" t="s">
        <v>133</v>
      </c>
      <c r="E112" s="208" t="s">
        <v>409</v>
      </c>
      <c r="F112" s="209" t="s">
        <v>410</v>
      </c>
      <c r="G112" s="210" t="s">
        <v>168</v>
      </c>
      <c r="H112" s="211">
        <v>0.158</v>
      </c>
      <c r="I112" s="212"/>
      <c r="J112" s="213">
        <f>ROUND(I112*H112,2)</f>
        <v>0</v>
      </c>
      <c r="K112" s="209" t="s">
        <v>137</v>
      </c>
      <c r="L112" s="47"/>
      <c r="M112" s="214" t="s">
        <v>19</v>
      </c>
      <c r="N112" s="215" t="s">
        <v>43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138</v>
      </c>
      <c r="AT112" s="218" t="s">
        <v>133</v>
      </c>
      <c r="AU112" s="218" t="s">
        <v>81</v>
      </c>
      <c r="AY112" s="20" t="s">
        <v>131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77</v>
      </c>
      <c r="BK112" s="219">
        <f>ROUND(I112*H112,2)</f>
        <v>0</v>
      </c>
      <c r="BL112" s="20" t="s">
        <v>138</v>
      </c>
      <c r="BM112" s="218" t="s">
        <v>1162</v>
      </c>
    </row>
    <row r="113" s="2" customFormat="1">
      <c r="A113" s="41"/>
      <c r="B113" s="42"/>
      <c r="C113" s="43"/>
      <c r="D113" s="220" t="s">
        <v>140</v>
      </c>
      <c r="E113" s="43"/>
      <c r="F113" s="221" t="s">
        <v>412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140</v>
      </c>
      <c r="AU113" s="20" t="s">
        <v>81</v>
      </c>
    </row>
    <row r="114" s="2" customFormat="1">
      <c r="A114" s="41"/>
      <c r="B114" s="42"/>
      <c r="C114" s="43"/>
      <c r="D114" s="225" t="s">
        <v>142</v>
      </c>
      <c r="E114" s="43"/>
      <c r="F114" s="226" t="s">
        <v>413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142</v>
      </c>
      <c r="AU114" s="20" t="s">
        <v>81</v>
      </c>
    </row>
    <row r="115" s="12" customFormat="1" ht="22.8" customHeight="1">
      <c r="A115" s="12"/>
      <c r="B115" s="191"/>
      <c r="C115" s="192"/>
      <c r="D115" s="193" t="s">
        <v>71</v>
      </c>
      <c r="E115" s="205" t="s">
        <v>414</v>
      </c>
      <c r="F115" s="205" t="s">
        <v>415</v>
      </c>
      <c r="G115" s="192"/>
      <c r="H115" s="192"/>
      <c r="I115" s="195"/>
      <c r="J115" s="206">
        <f>BK115</f>
        <v>0</v>
      </c>
      <c r="K115" s="192"/>
      <c r="L115" s="197"/>
      <c r="M115" s="198"/>
      <c r="N115" s="199"/>
      <c r="O115" s="199"/>
      <c r="P115" s="200">
        <f>SUM(P116:P118)</f>
        <v>0</v>
      </c>
      <c r="Q115" s="199"/>
      <c r="R115" s="200">
        <f>SUM(R116:R118)</f>
        <v>0</v>
      </c>
      <c r="S115" s="199"/>
      <c r="T115" s="201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2" t="s">
        <v>77</v>
      </c>
      <c r="AT115" s="203" t="s">
        <v>71</v>
      </c>
      <c r="AU115" s="203" t="s">
        <v>77</v>
      </c>
      <c r="AY115" s="202" t="s">
        <v>131</v>
      </c>
      <c r="BK115" s="204">
        <f>SUM(BK116:BK118)</f>
        <v>0</v>
      </c>
    </row>
    <row r="116" s="2" customFormat="1" ht="24.15" customHeight="1">
      <c r="A116" s="41"/>
      <c r="B116" s="42"/>
      <c r="C116" s="207" t="s">
        <v>195</v>
      </c>
      <c r="D116" s="207" t="s">
        <v>133</v>
      </c>
      <c r="E116" s="208" t="s">
        <v>417</v>
      </c>
      <c r="F116" s="209" t="s">
        <v>418</v>
      </c>
      <c r="G116" s="210" t="s">
        <v>168</v>
      </c>
      <c r="H116" s="211">
        <v>0.0080000000000000002</v>
      </c>
      <c r="I116" s="212"/>
      <c r="J116" s="213">
        <f>ROUND(I116*H116,2)</f>
        <v>0</v>
      </c>
      <c r="K116" s="209" t="s">
        <v>137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138</v>
      </c>
      <c r="AT116" s="218" t="s">
        <v>133</v>
      </c>
      <c r="AU116" s="218" t="s">
        <v>81</v>
      </c>
      <c r="AY116" s="20" t="s">
        <v>131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77</v>
      </c>
      <c r="BK116" s="219">
        <f>ROUND(I116*H116,2)</f>
        <v>0</v>
      </c>
      <c r="BL116" s="20" t="s">
        <v>138</v>
      </c>
      <c r="BM116" s="218" t="s">
        <v>1163</v>
      </c>
    </row>
    <row r="117" s="2" customFormat="1">
      <c r="A117" s="41"/>
      <c r="B117" s="42"/>
      <c r="C117" s="43"/>
      <c r="D117" s="220" t="s">
        <v>140</v>
      </c>
      <c r="E117" s="43"/>
      <c r="F117" s="221" t="s">
        <v>420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140</v>
      </c>
      <c r="AU117" s="20" t="s">
        <v>81</v>
      </c>
    </row>
    <row r="118" s="2" customFormat="1">
      <c r="A118" s="41"/>
      <c r="B118" s="42"/>
      <c r="C118" s="43"/>
      <c r="D118" s="225" t="s">
        <v>142</v>
      </c>
      <c r="E118" s="43"/>
      <c r="F118" s="226" t="s">
        <v>421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142</v>
      </c>
      <c r="AU118" s="20" t="s">
        <v>81</v>
      </c>
    </row>
    <row r="119" s="12" customFormat="1" ht="25.92" customHeight="1">
      <c r="A119" s="12"/>
      <c r="B119" s="191"/>
      <c r="C119" s="192"/>
      <c r="D119" s="193" t="s">
        <v>71</v>
      </c>
      <c r="E119" s="194" t="s">
        <v>422</v>
      </c>
      <c r="F119" s="194" t="s">
        <v>423</v>
      </c>
      <c r="G119" s="192"/>
      <c r="H119" s="192"/>
      <c r="I119" s="195"/>
      <c r="J119" s="196">
        <f>BK119</f>
        <v>0</v>
      </c>
      <c r="K119" s="192"/>
      <c r="L119" s="197"/>
      <c r="M119" s="198"/>
      <c r="N119" s="199"/>
      <c r="O119" s="199"/>
      <c r="P119" s="200">
        <f>P120</f>
        <v>0</v>
      </c>
      <c r="Q119" s="199"/>
      <c r="R119" s="200">
        <f>R120</f>
        <v>0.1411113</v>
      </c>
      <c r="S119" s="199"/>
      <c r="T119" s="20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81</v>
      </c>
      <c r="AT119" s="203" t="s">
        <v>71</v>
      </c>
      <c r="AU119" s="203" t="s">
        <v>72</v>
      </c>
      <c r="AY119" s="202" t="s">
        <v>131</v>
      </c>
      <c r="BK119" s="204">
        <f>BK120</f>
        <v>0</v>
      </c>
    </row>
    <row r="120" s="12" customFormat="1" ht="22.8" customHeight="1">
      <c r="A120" s="12"/>
      <c r="B120" s="191"/>
      <c r="C120" s="192"/>
      <c r="D120" s="193" t="s">
        <v>71</v>
      </c>
      <c r="E120" s="205" t="s">
        <v>960</v>
      </c>
      <c r="F120" s="205" t="s">
        <v>961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SUM(P121:P217)</f>
        <v>0</v>
      </c>
      <c r="Q120" s="199"/>
      <c r="R120" s="200">
        <f>SUM(R121:R217)</f>
        <v>0.1411113</v>
      </c>
      <c r="S120" s="199"/>
      <c r="T120" s="201">
        <f>SUM(T121:T217)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81</v>
      </c>
      <c r="AT120" s="203" t="s">
        <v>71</v>
      </c>
      <c r="AU120" s="203" t="s">
        <v>77</v>
      </c>
      <c r="AY120" s="202" t="s">
        <v>131</v>
      </c>
      <c r="BK120" s="204">
        <f>SUM(BK121:BK217)</f>
        <v>0</v>
      </c>
    </row>
    <row r="121" s="2" customFormat="1" ht="24.15" customHeight="1">
      <c r="A121" s="41"/>
      <c r="B121" s="42"/>
      <c r="C121" s="207" t="s">
        <v>202</v>
      </c>
      <c r="D121" s="207" t="s">
        <v>133</v>
      </c>
      <c r="E121" s="208" t="s">
        <v>1164</v>
      </c>
      <c r="F121" s="209" t="s">
        <v>1165</v>
      </c>
      <c r="G121" s="210" t="s">
        <v>345</v>
      </c>
      <c r="H121" s="211">
        <v>60</v>
      </c>
      <c r="I121" s="212"/>
      <c r="J121" s="213">
        <f>ROUND(I121*H121,2)</f>
        <v>0</v>
      </c>
      <c r="K121" s="209" t="s">
        <v>137</v>
      </c>
      <c r="L121" s="47"/>
      <c r="M121" s="214" t="s">
        <v>19</v>
      </c>
      <c r="N121" s="215" t="s">
        <v>43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250</v>
      </c>
      <c r="AT121" s="218" t="s">
        <v>133</v>
      </c>
      <c r="AU121" s="218" t="s">
        <v>81</v>
      </c>
      <c r="AY121" s="20" t="s">
        <v>131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77</v>
      </c>
      <c r="BK121" s="219">
        <f>ROUND(I121*H121,2)</f>
        <v>0</v>
      </c>
      <c r="BL121" s="20" t="s">
        <v>250</v>
      </c>
      <c r="BM121" s="218" t="s">
        <v>1166</v>
      </c>
    </row>
    <row r="122" s="2" customFormat="1">
      <c r="A122" s="41"/>
      <c r="B122" s="42"/>
      <c r="C122" s="43"/>
      <c r="D122" s="220" t="s">
        <v>140</v>
      </c>
      <c r="E122" s="43"/>
      <c r="F122" s="221" t="s">
        <v>1165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140</v>
      </c>
      <c r="AU122" s="20" t="s">
        <v>81</v>
      </c>
    </row>
    <row r="123" s="2" customFormat="1">
      <c r="A123" s="41"/>
      <c r="B123" s="42"/>
      <c r="C123" s="43"/>
      <c r="D123" s="225" t="s">
        <v>142</v>
      </c>
      <c r="E123" s="43"/>
      <c r="F123" s="226" t="s">
        <v>1167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142</v>
      </c>
      <c r="AU123" s="20" t="s">
        <v>81</v>
      </c>
    </row>
    <row r="124" s="2" customFormat="1" ht="24.15" customHeight="1">
      <c r="A124" s="41"/>
      <c r="B124" s="42"/>
      <c r="C124" s="270" t="s">
        <v>208</v>
      </c>
      <c r="D124" s="270" t="s">
        <v>465</v>
      </c>
      <c r="E124" s="271" t="s">
        <v>1168</v>
      </c>
      <c r="F124" s="272" t="s">
        <v>1169</v>
      </c>
      <c r="G124" s="273" t="s">
        <v>345</v>
      </c>
      <c r="H124" s="274">
        <v>63</v>
      </c>
      <c r="I124" s="275"/>
      <c r="J124" s="276">
        <f>ROUND(I124*H124,2)</f>
        <v>0</v>
      </c>
      <c r="K124" s="272" t="s">
        <v>137</v>
      </c>
      <c r="L124" s="277"/>
      <c r="M124" s="278" t="s">
        <v>19</v>
      </c>
      <c r="N124" s="279" t="s">
        <v>43</v>
      </c>
      <c r="O124" s="87"/>
      <c r="P124" s="216">
        <f>O124*H124</f>
        <v>0</v>
      </c>
      <c r="Q124" s="216">
        <v>0.00010000000000000001</v>
      </c>
      <c r="R124" s="216">
        <f>Q124*H124</f>
        <v>0.0063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365</v>
      </c>
      <c r="AT124" s="218" t="s">
        <v>465</v>
      </c>
      <c r="AU124" s="218" t="s">
        <v>81</v>
      </c>
      <c r="AY124" s="20" t="s">
        <v>131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77</v>
      </c>
      <c r="BK124" s="219">
        <f>ROUND(I124*H124,2)</f>
        <v>0</v>
      </c>
      <c r="BL124" s="20" t="s">
        <v>250</v>
      </c>
      <c r="BM124" s="218" t="s">
        <v>1170</v>
      </c>
    </row>
    <row r="125" s="2" customFormat="1">
      <c r="A125" s="41"/>
      <c r="B125" s="42"/>
      <c r="C125" s="43"/>
      <c r="D125" s="220" t="s">
        <v>140</v>
      </c>
      <c r="E125" s="43"/>
      <c r="F125" s="221" t="s">
        <v>1169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140</v>
      </c>
      <c r="AU125" s="20" t="s">
        <v>81</v>
      </c>
    </row>
    <row r="126" s="13" customFormat="1">
      <c r="A126" s="13"/>
      <c r="B126" s="227"/>
      <c r="C126" s="228"/>
      <c r="D126" s="220" t="s">
        <v>144</v>
      </c>
      <c r="E126" s="229" t="s">
        <v>19</v>
      </c>
      <c r="F126" s="230" t="s">
        <v>1171</v>
      </c>
      <c r="G126" s="228"/>
      <c r="H126" s="231">
        <v>63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144</v>
      </c>
      <c r="AU126" s="237" t="s">
        <v>81</v>
      </c>
      <c r="AV126" s="13" t="s">
        <v>81</v>
      </c>
      <c r="AW126" s="13" t="s">
        <v>33</v>
      </c>
      <c r="AX126" s="13" t="s">
        <v>77</v>
      </c>
      <c r="AY126" s="237" t="s">
        <v>131</v>
      </c>
    </row>
    <row r="127" s="2" customFormat="1" ht="24.15" customHeight="1">
      <c r="A127" s="41"/>
      <c r="B127" s="42"/>
      <c r="C127" s="207" t="s">
        <v>8</v>
      </c>
      <c r="D127" s="207" t="s">
        <v>133</v>
      </c>
      <c r="E127" s="208" t="s">
        <v>1172</v>
      </c>
      <c r="F127" s="209" t="s">
        <v>1173</v>
      </c>
      <c r="G127" s="210" t="s">
        <v>345</v>
      </c>
      <c r="H127" s="211">
        <v>20</v>
      </c>
      <c r="I127" s="212"/>
      <c r="J127" s="213">
        <f>ROUND(I127*H127,2)</f>
        <v>0</v>
      </c>
      <c r="K127" s="209" t="s">
        <v>137</v>
      </c>
      <c r="L127" s="47"/>
      <c r="M127" s="214" t="s">
        <v>19</v>
      </c>
      <c r="N127" s="215" t="s">
        <v>43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250</v>
      </c>
      <c r="AT127" s="218" t="s">
        <v>133</v>
      </c>
      <c r="AU127" s="218" t="s">
        <v>81</v>
      </c>
      <c r="AY127" s="20" t="s">
        <v>131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77</v>
      </c>
      <c r="BK127" s="219">
        <f>ROUND(I127*H127,2)</f>
        <v>0</v>
      </c>
      <c r="BL127" s="20" t="s">
        <v>250</v>
      </c>
      <c r="BM127" s="218" t="s">
        <v>1174</v>
      </c>
    </row>
    <row r="128" s="2" customFormat="1">
      <c r="A128" s="41"/>
      <c r="B128" s="42"/>
      <c r="C128" s="43"/>
      <c r="D128" s="220" t="s">
        <v>140</v>
      </c>
      <c r="E128" s="43"/>
      <c r="F128" s="221" t="s">
        <v>1173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140</v>
      </c>
      <c r="AU128" s="20" t="s">
        <v>81</v>
      </c>
    </row>
    <row r="129" s="2" customFormat="1">
      <c r="A129" s="41"/>
      <c r="B129" s="42"/>
      <c r="C129" s="43"/>
      <c r="D129" s="225" t="s">
        <v>142</v>
      </c>
      <c r="E129" s="43"/>
      <c r="F129" s="226" t="s">
        <v>1175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142</v>
      </c>
      <c r="AU129" s="20" t="s">
        <v>81</v>
      </c>
    </row>
    <row r="130" s="2" customFormat="1" ht="24.15" customHeight="1">
      <c r="A130" s="41"/>
      <c r="B130" s="42"/>
      <c r="C130" s="270" t="s">
        <v>223</v>
      </c>
      <c r="D130" s="270" t="s">
        <v>465</v>
      </c>
      <c r="E130" s="271" t="s">
        <v>1176</v>
      </c>
      <c r="F130" s="272" t="s">
        <v>1177</v>
      </c>
      <c r="G130" s="273" t="s">
        <v>345</v>
      </c>
      <c r="H130" s="274">
        <v>23</v>
      </c>
      <c r="I130" s="275"/>
      <c r="J130" s="276">
        <f>ROUND(I130*H130,2)</f>
        <v>0</v>
      </c>
      <c r="K130" s="272" t="s">
        <v>137</v>
      </c>
      <c r="L130" s="277"/>
      <c r="M130" s="278" t="s">
        <v>19</v>
      </c>
      <c r="N130" s="279" t="s">
        <v>43</v>
      </c>
      <c r="O130" s="87"/>
      <c r="P130" s="216">
        <f>O130*H130</f>
        <v>0</v>
      </c>
      <c r="Q130" s="216">
        <v>6.9999999999999994E-05</v>
      </c>
      <c r="R130" s="216">
        <f>Q130*H130</f>
        <v>0.0016099999999999999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365</v>
      </c>
      <c r="AT130" s="218" t="s">
        <v>465</v>
      </c>
      <c r="AU130" s="218" t="s">
        <v>81</v>
      </c>
      <c r="AY130" s="20" t="s">
        <v>131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77</v>
      </c>
      <c r="BK130" s="219">
        <f>ROUND(I130*H130,2)</f>
        <v>0</v>
      </c>
      <c r="BL130" s="20" t="s">
        <v>250</v>
      </c>
      <c r="BM130" s="218" t="s">
        <v>1178</v>
      </c>
    </row>
    <row r="131" s="2" customFormat="1">
      <c r="A131" s="41"/>
      <c r="B131" s="42"/>
      <c r="C131" s="43"/>
      <c r="D131" s="220" t="s">
        <v>140</v>
      </c>
      <c r="E131" s="43"/>
      <c r="F131" s="221" t="s">
        <v>1177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140</v>
      </c>
      <c r="AU131" s="20" t="s">
        <v>81</v>
      </c>
    </row>
    <row r="132" s="13" customFormat="1">
      <c r="A132" s="13"/>
      <c r="B132" s="227"/>
      <c r="C132" s="228"/>
      <c r="D132" s="220" t="s">
        <v>144</v>
      </c>
      <c r="E132" s="229" t="s">
        <v>19</v>
      </c>
      <c r="F132" s="230" t="s">
        <v>1179</v>
      </c>
      <c r="G132" s="228"/>
      <c r="H132" s="231">
        <v>23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144</v>
      </c>
      <c r="AU132" s="237" t="s">
        <v>81</v>
      </c>
      <c r="AV132" s="13" t="s">
        <v>81</v>
      </c>
      <c r="AW132" s="13" t="s">
        <v>33</v>
      </c>
      <c r="AX132" s="13" t="s">
        <v>77</v>
      </c>
      <c r="AY132" s="237" t="s">
        <v>131</v>
      </c>
    </row>
    <row r="133" s="2" customFormat="1" ht="24.15" customHeight="1">
      <c r="A133" s="41"/>
      <c r="B133" s="42"/>
      <c r="C133" s="207" t="s">
        <v>230</v>
      </c>
      <c r="D133" s="207" t="s">
        <v>133</v>
      </c>
      <c r="E133" s="208" t="s">
        <v>1180</v>
      </c>
      <c r="F133" s="209" t="s">
        <v>1181</v>
      </c>
      <c r="G133" s="210" t="s">
        <v>345</v>
      </c>
      <c r="H133" s="211">
        <v>80</v>
      </c>
      <c r="I133" s="212"/>
      <c r="J133" s="213">
        <f>ROUND(I133*H133,2)</f>
        <v>0</v>
      </c>
      <c r="K133" s="209" t="s">
        <v>137</v>
      </c>
      <c r="L133" s="47"/>
      <c r="M133" s="214" t="s">
        <v>19</v>
      </c>
      <c r="N133" s="215" t="s">
        <v>43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250</v>
      </c>
      <c r="AT133" s="218" t="s">
        <v>133</v>
      </c>
      <c r="AU133" s="218" t="s">
        <v>81</v>
      </c>
      <c r="AY133" s="20" t="s">
        <v>131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77</v>
      </c>
      <c r="BK133" s="219">
        <f>ROUND(I133*H133,2)</f>
        <v>0</v>
      </c>
      <c r="BL133" s="20" t="s">
        <v>250</v>
      </c>
      <c r="BM133" s="218" t="s">
        <v>1182</v>
      </c>
    </row>
    <row r="134" s="2" customFormat="1">
      <c r="A134" s="41"/>
      <c r="B134" s="42"/>
      <c r="C134" s="43"/>
      <c r="D134" s="220" t="s">
        <v>140</v>
      </c>
      <c r="E134" s="43"/>
      <c r="F134" s="221" t="s">
        <v>1181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140</v>
      </c>
      <c r="AU134" s="20" t="s">
        <v>81</v>
      </c>
    </row>
    <row r="135" s="2" customFormat="1">
      <c r="A135" s="41"/>
      <c r="B135" s="42"/>
      <c r="C135" s="43"/>
      <c r="D135" s="225" t="s">
        <v>142</v>
      </c>
      <c r="E135" s="43"/>
      <c r="F135" s="226" t="s">
        <v>1183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142</v>
      </c>
      <c r="AU135" s="20" t="s">
        <v>81</v>
      </c>
    </row>
    <row r="136" s="2" customFormat="1" ht="37.8" customHeight="1">
      <c r="A136" s="41"/>
      <c r="B136" s="42"/>
      <c r="C136" s="270" t="s">
        <v>241</v>
      </c>
      <c r="D136" s="270" t="s">
        <v>465</v>
      </c>
      <c r="E136" s="271" t="s">
        <v>1184</v>
      </c>
      <c r="F136" s="272" t="s">
        <v>1185</v>
      </c>
      <c r="G136" s="273" t="s">
        <v>345</v>
      </c>
      <c r="H136" s="274">
        <v>92</v>
      </c>
      <c r="I136" s="275"/>
      <c r="J136" s="276">
        <f>ROUND(I136*H136,2)</f>
        <v>0</v>
      </c>
      <c r="K136" s="272" t="s">
        <v>137</v>
      </c>
      <c r="L136" s="277"/>
      <c r="M136" s="278" t="s">
        <v>19</v>
      </c>
      <c r="N136" s="279" t="s">
        <v>43</v>
      </c>
      <c r="O136" s="87"/>
      <c r="P136" s="216">
        <f>O136*H136</f>
        <v>0</v>
      </c>
      <c r="Q136" s="216">
        <v>0.00018000000000000001</v>
      </c>
      <c r="R136" s="216">
        <f>Q136*H136</f>
        <v>0.016560000000000002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365</v>
      </c>
      <c r="AT136" s="218" t="s">
        <v>465</v>
      </c>
      <c r="AU136" s="218" t="s">
        <v>81</v>
      </c>
      <c r="AY136" s="20" t="s">
        <v>131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77</v>
      </c>
      <c r="BK136" s="219">
        <f>ROUND(I136*H136,2)</f>
        <v>0</v>
      </c>
      <c r="BL136" s="20" t="s">
        <v>250</v>
      </c>
      <c r="BM136" s="218" t="s">
        <v>1186</v>
      </c>
    </row>
    <row r="137" s="2" customFormat="1">
      <c r="A137" s="41"/>
      <c r="B137" s="42"/>
      <c r="C137" s="43"/>
      <c r="D137" s="220" t="s">
        <v>140</v>
      </c>
      <c r="E137" s="43"/>
      <c r="F137" s="221" t="s">
        <v>1185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140</v>
      </c>
      <c r="AU137" s="20" t="s">
        <v>81</v>
      </c>
    </row>
    <row r="138" s="13" customFormat="1">
      <c r="A138" s="13"/>
      <c r="B138" s="227"/>
      <c r="C138" s="228"/>
      <c r="D138" s="220" t="s">
        <v>144</v>
      </c>
      <c r="E138" s="229" t="s">
        <v>19</v>
      </c>
      <c r="F138" s="230" t="s">
        <v>1187</v>
      </c>
      <c r="G138" s="228"/>
      <c r="H138" s="231">
        <v>92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144</v>
      </c>
      <c r="AU138" s="237" t="s">
        <v>81</v>
      </c>
      <c r="AV138" s="13" t="s">
        <v>81</v>
      </c>
      <c r="AW138" s="13" t="s">
        <v>33</v>
      </c>
      <c r="AX138" s="13" t="s">
        <v>77</v>
      </c>
      <c r="AY138" s="237" t="s">
        <v>131</v>
      </c>
    </row>
    <row r="139" s="2" customFormat="1" ht="33" customHeight="1">
      <c r="A139" s="41"/>
      <c r="B139" s="42"/>
      <c r="C139" s="207" t="s">
        <v>250</v>
      </c>
      <c r="D139" s="207" t="s">
        <v>133</v>
      </c>
      <c r="E139" s="208" t="s">
        <v>1188</v>
      </c>
      <c r="F139" s="209" t="s">
        <v>1189</v>
      </c>
      <c r="G139" s="210" t="s">
        <v>345</v>
      </c>
      <c r="H139" s="211">
        <v>120</v>
      </c>
      <c r="I139" s="212"/>
      <c r="J139" s="213">
        <f>ROUND(I139*H139,2)</f>
        <v>0</v>
      </c>
      <c r="K139" s="209" t="s">
        <v>137</v>
      </c>
      <c r="L139" s="47"/>
      <c r="M139" s="214" t="s">
        <v>19</v>
      </c>
      <c r="N139" s="215" t="s">
        <v>43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250</v>
      </c>
      <c r="AT139" s="218" t="s">
        <v>133</v>
      </c>
      <c r="AU139" s="218" t="s">
        <v>81</v>
      </c>
      <c r="AY139" s="20" t="s">
        <v>131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77</v>
      </c>
      <c r="BK139" s="219">
        <f>ROUND(I139*H139,2)</f>
        <v>0</v>
      </c>
      <c r="BL139" s="20" t="s">
        <v>250</v>
      </c>
      <c r="BM139" s="218" t="s">
        <v>1190</v>
      </c>
    </row>
    <row r="140" s="2" customFormat="1">
      <c r="A140" s="41"/>
      <c r="B140" s="42"/>
      <c r="C140" s="43"/>
      <c r="D140" s="220" t="s">
        <v>140</v>
      </c>
      <c r="E140" s="43"/>
      <c r="F140" s="221" t="s">
        <v>1189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140</v>
      </c>
      <c r="AU140" s="20" t="s">
        <v>81</v>
      </c>
    </row>
    <row r="141" s="2" customFormat="1">
      <c r="A141" s="41"/>
      <c r="B141" s="42"/>
      <c r="C141" s="43"/>
      <c r="D141" s="225" t="s">
        <v>142</v>
      </c>
      <c r="E141" s="43"/>
      <c r="F141" s="226" t="s">
        <v>1191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142</v>
      </c>
      <c r="AU141" s="20" t="s">
        <v>81</v>
      </c>
    </row>
    <row r="142" s="2" customFormat="1" ht="24.15" customHeight="1">
      <c r="A142" s="41"/>
      <c r="B142" s="42"/>
      <c r="C142" s="270" t="s">
        <v>257</v>
      </c>
      <c r="D142" s="270" t="s">
        <v>465</v>
      </c>
      <c r="E142" s="271" t="s">
        <v>1192</v>
      </c>
      <c r="F142" s="272" t="s">
        <v>1193</v>
      </c>
      <c r="G142" s="273" t="s">
        <v>345</v>
      </c>
      <c r="H142" s="274">
        <v>138</v>
      </c>
      <c r="I142" s="275"/>
      <c r="J142" s="276">
        <f>ROUND(I142*H142,2)</f>
        <v>0</v>
      </c>
      <c r="K142" s="272" t="s">
        <v>137</v>
      </c>
      <c r="L142" s="277"/>
      <c r="M142" s="278" t="s">
        <v>19</v>
      </c>
      <c r="N142" s="279" t="s">
        <v>43</v>
      </c>
      <c r="O142" s="87"/>
      <c r="P142" s="216">
        <f>O142*H142</f>
        <v>0</v>
      </c>
      <c r="Q142" s="216">
        <v>0.00012</v>
      </c>
      <c r="R142" s="216">
        <f>Q142*H142</f>
        <v>0.016560000000000002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365</v>
      </c>
      <c r="AT142" s="218" t="s">
        <v>465</v>
      </c>
      <c r="AU142" s="218" t="s">
        <v>81</v>
      </c>
      <c r="AY142" s="20" t="s">
        <v>131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77</v>
      </c>
      <c r="BK142" s="219">
        <f>ROUND(I142*H142,2)</f>
        <v>0</v>
      </c>
      <c r="BL142" s="20" t="s">
        <v>250</v>
      </c>
      <c r="BM142" s="218" t="s">
        <v>1194</v>
      </c>
    </row>
    <row r="143" s="2" customFormat="1">
      <c r="A143" s="41"/>
      <c r="B143" s="42"/>
      <c r="C143" s="43"/>
      <c r="D143" s="220" t="s">
        <v>140</v>
      </c>
      <c r="E143" s="43"/>
      <c r="F143" s="221" t="s">
        <v>1193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140</v>
      </c>
      <c r="AU143" s="20" t="s">
        <v>81</v>
      </c>
    </row>
    <row r="144" s="13" customFormat="1">
      <c r="A144" s="13"/>
      <c r="B144" s="227"/>
      <c r="C144" s="228"/>
      <c r="D144" s="220" t="s">
        <v>144</v>
      </c>
      <c r="E144" s="229" t="s">
        <v>19</v>
      </c>
      <c r="F144" s="230" t="s">
        <v>1195</v>
      </c>
      <c r="G144" s="228"/>
      <c r="H144" s="231">
        <v>138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144</v>
      </c>
      <c r="AU144" s="237" t="s">
        <v>81</v>
      </c>
      <c r="AV144" s="13" t="s">
        <v>81</v>
      </c>
      <c r="AW144" s="13" t="s">
        <v>33</v>
      </c>
      <c r="AX144" s="13" t="s">
        <v>77</v>
      </c>
      <c r="AY144" s="237" t="s">
        <v>131</v>
      </c>
    </row>
    <row r="145" s="2" customFormat="1" ht="33" customHeight="1">
      <c r="A145" s="41"/>
      <c r="B145" s="42"/>
      <c r="C145" s="207" t="s">
        <v>264</v>
      </c>
      <c r="D145" s="207" t="s">
        <v>133</v>
      </c>
      <c r="E145" s="208" t="s">
        <v>1196</v>
      </c>
      <c r="F145" s="209" t="s">
        <v>1197</v>
      </c>
      <c r="G145" s="210" t="s">
        <v>345</v>
      </c>
      <c r="H145" s="211">
        <v>90</v>
      </c>
      <c r="I145" s="212"/>
      <c r="J145" s="213">
        <f>ROUND(I145*H145,2)</f>
        <v>0</v>
      </c>
      <c r="K145" s="209" t="s">
        <v>137</v>
      </c>
      <c r="L145" s="47"/>
      <c r="M145" s="214" t="s">
        <v>19</v>
      </c>
      <c r="N145" s="215" t="s">
        <v>43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250</v>
      </c>
      <c r="AT145" s="218" t="s">
        <v>133</v>
      </c>
      <c r="AU145" s="218" t="s">
        <v>81</v>
      </c>
      <c r="AY145" s="20" t="s">
        <v>131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77</v>
      </c>
      <c r="BK145" s="219">
        <f>ROUND(I145*H145,2)</f>
        <v>0</v>
      </c>
      <c r="BL145" s="20" t="s">
        <v>250</v>
      </c>
      <c r="BM145" s="218" t="s">
        <v>1198</v>
      </c>
    </row>
    <row r="146" s="2" customFormat="1">
      <c r="A146" s="41"/>
      <c r="B146" s="42"/>
      <c r="C146" s="43"/>
      <c r="D146" s="220" t="s">
        <v>140</v>
      </c>
      <c r="E146" s="43"/>
      <c r="F146" s="221" t="s">
        <v>1197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140</v>
      </c>
      <c r="AU146" s="20" t="s">
        <v>81</v>
      </c>
    </row>
    <row r="147" s="2" customFormat="1">
      <c r="A147" s="41"/>
      <c r="B147" s="42"/>
      <c r="C147" s="43"/>
      <c r="D147" s="225" t="s">
        <v>142</v>
      </c>
      <c r="E147" s="43"/>
      <c r="F147" s="226" t="s">
        <v>1199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142</v>
      </c>
      <c r="AU147" s="20" t="s">
        <v>81</v>
      </c>
    </row>
    <row r="148" s="2" customFormat="1" ht="24.15" customHeight="1">
      <c r="A148" s="41"/>
      <c r="B148" s="42"/>
      <c r="C148" s="270" t="s">
        <v>271</v>
      </c>
      <c r="D148" s="270" t="s">
        <v>465</v>
      </c>
      <c r="E148" s="271" t="s">
        <v>1200</v>
      </c>
      <c r="F148" s="272" t="s">
        <v>1201</v>
      </c>
      <c r="G148" s="273" t="s">
        <v>345</v>
      </c>
      <c r="H148" s="274">
        <v>103.5</v>
      </c>
      <c r="I148" s="275"/>
      <c r="J148" s="276">
        <f>ROUND(I148*H148,2)</f>
        <v>0</v>
      </c>
      <c r="K148" s="272" t="s">
        <v>137</v>
      </c>
      <c r="L148" s="277"/>
      <c r="M148" s="278" t="s">
        <v>19</v>
      </c>
      <c r="N148" s="279" t="s">
        <v>43</v>
      </c>
      <c r="O148" s="87"/>
      <c r="P148" s="216">
        <f>O148*H148</f>
        <v>0</v>
      </c>
      <c r="Q148" s="216">
        <v>0.00017000000000000001</v>
      </c>
      <c r="R148" s="216">
        <f>Q148*H148</f>
        <v>0.017595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365</v>
      </c>
      <c r="AT148" s="218" t="s">
        <v>465</v>
      </c>
      <c r="AU148" s="218" t="s">
        <v>81</v>
      </c>
      <c r="AY148" s="20" t="s">
        <v>131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20" t="s">
        <v>77</v>
      </c>
      <c r="BK148" s="219">
        <f>ROUND(I148*H148,2)</f>
        <v>0</v>
      </c>
      <c r="BL148" s="20" t="s">
        <v>250</v>
      </c>
      <c r="BM148" s="218" t="s">
        <v>1202</v>
      </c>
    </row>
    <row r="149" s="2" customFormat="1">
      <c r="A149" s="41"/>
      <c r="B149" s="42"/>
      <c r="C149" s="43"/>
      <c r="D149" s="220" t="s">
        <v>140</v>
      </c>
      <c r="E149" s="43"/>
      <c r="F149" s="221" t="s">
        <v>1201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140</v>
      </c>
      <c r="AU149" s="20" t="s">
        <v>81</v>
      </c>
    </row>
    <row r="150" s="13" customFormat="1">
      <c r="A150" s="13"/>
      <c r="B150" s="227"/>
      <c r="C150" s="228"/>
      <c r="D150" s="220" t="s">
        <v>144</v>
      </c>
      <c r="E150" s="229" t="s">
        <v>19</v>
      </c>
      <c r="F150" s="230" t="s">
        <v>1203</v>
      </c>
      <c r="G150" s="228"/>
      <c r="H150" s="231">
        <v>103.5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144</v>
      </c>
      <c r="AU150" s="237" t="s">
        <v>81</v>
      </c>
      <c r="AV150" s="13" t="s">
        <v>81</v>
      </c>
      <c r="AW150" s="13" t="s">
        <v>33</v>
      </c>
      <c r="AX150" s="13" t="s">
        <v>77</v>
      </c>
      <c r="AY150" s="237" t="s">
        <v>131</v>
      </c>
    </row>
    <row r="151" s="2" customFormat="1" ht="33" customHeight="1">
      <c r="A151" s="41"/>
      <c r="B151" s="42"/>
      <c r="C151" s="207" t="s">
        <v>277</v>
      </c>
      <c r="D151" s="207" t="s">
        <v>133</v>
      </c>
      <c r="E151" s="208" t="s">
        <v>1204</v>
      </c>
      <c r="F151" s="209" t="s">
        <v>1205</v>
      </c>
      <c r="G151" s="210" t="s">
        <v>345</v>
      </c>
      <c r="H151" s="211">
        <v>25</v>
      </c>
      <c r="I151" s="212"/>
      <c r="J151" s="213">
        <f>ROUND(I151*H151,2)</f>
        <v>0</v>
      </c>
      <c r="K151" s="209" t="s">
        <v>137</v>
      </c>
      <c r="L151" s="47"/>
      <c r="M151" s="214" t="s">
        <v>19</v>
      </c>
      <c r="N151" s="215" t="s">
        <v>43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250</v>
      </c>
      <c r="AT151" s="218" t="s">
        <v>133</v>
      </c>
      <c r="AU151" s="218" t="s">
        <v>81</v>
      </c>
      <c r="AY151" s="20" t="s">
        <v>131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77</v>
      </c>
      <c r="BK151" s="219">
        <f>ROUND(I151*H151,2)</f>
        <v>0</v>
      </c>
      <c r="BL151" s="20" t="s">
        <v>250</v>
      </c>
      <c r="BM151" s="218" t="s">
        <v>1206</v>
      </c>
    </row>
    <row r="152" s="2" customFormat="1">
      <c r="A152" s="41"/>
      <c r="B152" s="42"/>
      <c r="C152" s="43"/>
      <c r="D152" s="220" t="s">
        <v>140</v>
      </c>
      <c r="E152" s="43"/>
      <c r="F152" s="221" t="s">
        <v>1205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140</v>
      </c>
      <c r="AU152" s="20" t="s">
        <v>81</v>
      </c>
    </row>
    <row r="153" s="2" customFormat="1">
      <c r="A153" s="41"/>
      <c r="B153" s="42"/>
      <c r="C153" s="43"/>
      <c r="D153" s="225" t="s">
        <v>142</v>
      </c>
      <c r="E153" s="43"/>
      <c r="F153" s="226" t="s">
        <v>1207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142</v>
      </c>
      <c r="AU153" s="20" t="s">
        <v>81</v>
      </c>
    </row>
    <row r="154" s="2" customFormat="1" ht="37.8" customHeight="1">
      <c r="A154" s="41"/>
      <c r="B154" s="42"/>
      <c r="C154" s="270" t="s">
        <v>7</v>
      </c>
      <c r="D154" s="270" t="s">
        <v>465</v>
      </c>
      <c r="E154" s="271" t="s">
        <v>1208</v>
      </c>
      <c r="F154" s="272" t="s">
        <v>1209</v>
      </c>
      <c r="G154" s="273" t="s">
        <v>345</v>
      </c>
      <c r="H154" s="274">
        <v>28.75</v>
      </c>
      <c r="I154" s="275"/>
      <c r="J154" s="276">
        <f>ROUND(I154*H154,2)</f>
        <v>0</v>
      </c>
      <c r="K154" s="272" t="s">
        <v>137</v>
      </c>
      <c r="L154" s="277"/>
      <c r="M154" s="278" t="s">
        <v>19</v>
      </c>
      <c r="N154" s="279" t="s">
        <v>43</v>
      </c>
      <c r="O154" s="87"/>
      <c r="P154" s="216">
        <f>O154*H154</f>
        <v>0</v>
      </c>
      <c r="Q154" s="216">
        <v>0.00033</v>
      </c>
      <c r="R154" s="216">
        <f>Q154*H154</f>
        <v>0.0094874999999999994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365</v>
      </c>
      <c r="AT154" s="218" t="s">
        <v>465</v>
      </c>
      <c r="AU154" s="218" t="s">
        <v>81</v>
      </c>
      <c r="AY154" s="20" t="s">
        <v>131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20" t="s">
        <v>77</v>
      </c>
      <c r="BK154" s="219">
        <f>ROUND(I154*H154,2)</f>
        <v>0</v>
      </c>
      <c r="BL154" s="20" t="s">
        <v>250</v>
      </c>
      <c r="BM154" s="218" t="s">
        <v>1210</v>
      </c>
    </row>
    <row r="155" s="2" customFormat="1">
      <c r="A155" s="41"/>
      <c r="B155" s="42"/>
      <c r="C155" s="43"/>
      <c r="D155" s="220" t="s">
        <v>140</v>
      </c>
      <c r="E155" s="43"/>
      <c r="F155" s="221" t="s">
        <v>1209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140</v>
      </c>
      <c r="AU155" s="20" t="s">
        <v>81</v>
      </c>
    </row>
    <row r="156" s="13" customFormat="1">
      <c r="A156" s="13"/>
      <c r="B156" s="227"/>
      <c r="C156" s="228"/>
      <c r="D156" s="220" t="s">
        <v>144</v>
      </c>
      <c r="E156" s="229" t="s">
        <v>19</v>
      </c>
      <c r="F156" s="230" t="s">
        <v>1211</v>
      </c>
      <c r="G156" s="228"/>
      <c r="H156" s="231">
        <v>28.75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144</v>
      </c>
      <c r="AU156" s="237" t="s">
        <v>81</v>
      </c>
      <c r="AV156" s="13" t="s">
        <v>81</v>
      </c>
      <c r="AW156" s="13" t="s">
        <v>33</v>
      </c>
      <c r="AX156" s="13" t="s">
        <v>77</v>
      </c>
      <c r="AY156" s="237" t="s">
        <v>131</v>
      </c>
    </row>
    <row r="157" s="2" customFormat="1" ht="33" customHeight="1">
      <c r="A157" s="41"/>
      <c r="B157" s="42"/>
      <c r="C157" s="207" t="s">
        <v>288</v>
      </c>
      <c r="D157" s="207" t="s">
        <v>133</v>
      </c>
      <c r="E157" s="208" t="s">
        <v>1212</v>
      </c>
      <c r="F157" s="209" t="s">
        <v>1213</v>
      </c>
      <c r="G157" s="210" t="s">
        <v>345</v>
      </c>
      <c r="H157" s="211">
        <v>32</v>
      </c>
      <c r="I157" s="212"/>
      <c r="J157" s="213">
        <f>ROUND(I157*H157,2)</f>
        <v>0</v>
      </c>
      <c r="K157" s="209" t="s">
        <v>137</v>
      </c>
      <c r="L157" s="47"/>
      <c r="M157" s="214" t="s">
        <v>19</v>
      </c>
      <c r="N157" s="215" t="s">
        <v>43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250</v>
      </c>
      <c r="AT157" s="218" t="s">
        <v>133</v>
      </c>
      <c r="AU157" s="218" t="s">
        <v>81</v>
      </c>
      <c r="AY157" s="20" t="s">
        <v>131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77</v>
      </c>
      <c r="BK157" s="219">
        <f>ROUND(I157*H157,2)</f>
        <v>0</v>
      </c>
      <c r="BL157" s="20" t="s">
        <v>250</v>
      </c>
      <c r="BM157" s="218" t="s">
        <v>1214</v>
      </c>
    </row>
    <row r="158" s="2" customFormat="1">
      <c r="A158" s="41"/>
      <c r="B158" s="42"/>
      <c r="C158" s="43"/>
      <c r="D158" s="220" t="s">
        <v>140</v>
      </c>
      <c r="E158" s="43"/>
      <c r="F158" s="221" t="s">
        <v>1213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140</v>
      </c>
      <c r="AU158" s="20" t="s">
        <v>81</v>
      </c>
    </row>
    <row r="159" s="2" customFormat="1">
      <c r="A159" s="41"/>
      <c r="B159" s="42"/>
      <c r="C159" s="43"/>
      <c r="D159" s="225" t="s">
        <v>142</v>
      </c>
      <c r="E159" s="43"/>
      <c r="F159" s="226" t="s">
        <v>1215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142</v>
      </c>
      <c r="AU159" s="20" t="s">
        <v>81</v>
      </c>
    </row>
    <row r="160" s="2" customFormat="1" ht="44.25" customHeight="1">
      <c r="A160" s="41"/>
      <c r="B160" s="42"/>
      <c r="C160" s="270" t="s">
        <v>294</v>
      </c>
      <c r="D160" s="270" t="s">
        <v>465</v>
      </c>
      <c r="E160" s="271" t="s">
        <v>1216</v>
      </c>
      <c r="F160" s="272" t="s">
        <v>1217</v>
      </c>
      <c r="G160" s="273" t="s">
        <v>345</v>
      </c>
      <c r="H160" s="274">
        <v>36.799999999999997</v>
      </c>
      <c r="I160" s="275"/>
      <c r="J160" s="276">
        <f>ROUND(I160*H160,2)</f>
        <v>0</v>
      </c>
      <c r="K160" s="272" t="s">
        <v>137</v>
      </c>
      <c r="L160" s="277"/>
      <c r="M160" s="278" t="s">
        <v>19</v>
      </c>
      <c r="N160" s="279" t="s">
        <v>43</v>
      </c>
      <c r="O160" s="87"/>
      <c r="P160" s="216">
        <f>O160*H160</f>
        <v>0</v>
      </c>
      <c r="Q160" s="216">
        <v>0.0019200000000000001</v>
      </c>
      <c r="R160" s="216">
        <f>Q160*H160</f>
        <v>0.070655999999999997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365</v>
      </c>
      <c r="AT160" s="218" t="s">
        <v>465</v>
      </c>
      <c r="AU160" s="218" t="s">
        <v>81</v>
      </c>
      <c r="AY160" s="20" t="s">
        <v>131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77</v>
      </c>
      <c r="BK160" s="219">
        <f>ROUND(I160*H160,2)</f>
        <v>0</v>
      </c>
      <c r="BL160" s="20" t="s">
        <v>250</v>
      </c>
      <c r="BM160" s="218" t="s">
        <v>1218</v>
      </c>
    </row>
    <row r="161" s="2" customFormat="1">
      <c r="A161" s="41"/>
      <c r="B161" s="42"/>
      <c r="C161" s="43"/>
      <c r="D161" s="220" t="s">
        <v>140</v>
      </c>
      <c r="E161" s="43"/>
      <c r="F161" s="221" t="s">
        <v>1217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140</v>
      </c>
      <c r="AU161" s="20" t="s">
        <v>81</v>
      </c>
    </row>
    <row r="162" s="13" customFormat="1">
      <c r="A162" s="13"/>
      <c r="B162" s="227"/>
      <c r="C162" s="228"/>
      <c r="D162" s="220" t="s">
        <v>144</v>
      </c>
      <c r="E162" s="229" t="s">
        <v>19</v>
      </c>
      <c r="F162" s="230" t="s">
        <v>1219</v>
      </c>
      <c r="G162" s="228"/>
      <c r="H162" s="231">
        <v>36.799999999999997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144</v>
      </c>
      <c r="AU162" s="237" t="s">
        <v>81</v>
      </c>
      <c r="AV162" s="13" t="s">
        <v>81</v>
      </c>
      <c r="AW162" s="13" t="s">
        <v>33</v>
      </c>
      <c r="AX162" s="13" t="s">
        <v>77</v>
      </c>
      <c r="AY162" s="237" t="s">
        <v>131</v>
      </c>
    </row>
    <row r="163" s="2" customFormat="1" ht="24.15" customHeight="1">
      <c r="A163" s="41"/>
      <c r="B163" s="42"/>
      <c r="C163" s="207" t="s">
        <v>303</v>
      </c>
      <c r="D163" s="207" t="s">
        <v>133</v>
      </c>
      <c r="E163" s="208" t="s">
        <v>1220</v>
      </c>
      <c r="F163" s="209" t="s">
        <v>1221</v>
      </c>
      <c r="G163" s="210" t="s">
        <v>218</v>
      </c>
      <c r="H163" s="211">
        <v>8</v>
      </c>
      <c r="I163" s="212"/>
      <c r="J163" s="213">
        <f>ROUND(I163*H163,2)</f>
        <v>0</v>
      </c>
      <c r="K163" s="209" t="s">
        <v>137</v>
      </c>
      <c r="L163" s="47"/>
      <c r="M163" s="214" t="s">
        <v>19</v>
      </c>
      <c r="N163" s="215" t="s">
        <v>43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250</v>
      </c>
      <c r="AT163" s="218" t="s">
        <v>133</v>
      </c>
      <c r="AU163" s="218" t="s">
        <v>81</v>
      </c>
      <c r="AY163" s="20" t="s">
        <v>131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77</v>
      </c>
      <c r="BK163" s="219">
        <f>ROUND(I163*H163,2)</f>
        <v>0</v>
      </c>
      <c r="BL163" s="20" t="s">
        <v>250</v>
      </c>
      <c r="BM163" s="218" t="s">
        <v>1222</v>
      </c>
    </row>
    <row r="164" s="2" customFormat="1">
      <c r="A164" s="41"/>
      <c r="B164" s="42"/>
      <c r="C164" s="43"/>
      <c r="D164" s="220" t="s">
        <v>140</v>
      </c>
      <c r="E164" s="43"/>
      <c r="F164" s="221" t="s">
        <v>1221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140</v>
      </c>
      <c r="AU164" s="20" t="s">
        <v>81</v>
      </c>
    </row>
    <row r="165" s="2" customFormat="1">
      <c r="A165" s="41"/>
      <c r="B165" s="42"/>
      <c r="C165" s="43"/>
      <c r="D165" s="225" t="s">
        <v>142</v>
      </c>
      <c r="E165" s="43"/>
      <c r="F165" s="226" t="s">
        <v>1223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142</v>
      </c>
      <c r="AU165" s="20" t="s">
        <v>81</v>
      </c>
    </row>
    <row r="166" s="2" customFormat="1" ht="24.15" customHeight="1">
      <c r="A166" s="41"/>
      <c r="B166" s="42"/>
      <c r="C166" s="207" t="s">
        <v>311</v>
      </c>
      <c r="D166" s="207" t="s">
        <v>133</v>
      </c>
      <c r="E166" s="208" t="s">
        <v>1224</v>
      </c>
      <c r="F166" s="209" t="s">
        <v>1225</v>
      </c>
      <c r="G166" s="210" t="s">
        <v>218</v>
      </c>
      <c r="H166" s="211">
        <v>2</v>
      </c>
      <c r="I166" s="212"/>
      <c r="J166" s="213">
        <f>ROUND(I166*H166,2)</f>
        <v>0</v>
      </c>
      <c r="K166" s="209" t="s">
        <v>137</v>
      </c>
      <c r="L166" s="47"/>
      <c r="M166" s="214" t="s">
        <v>19</v>
      </c>
      <c r="N166" s="215" t="s">
        <v>43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250</v>
      </c>
      <c r="AT166" s="218" t="s">
        <v>133</v>
      </c>
      <c r="AU166" s="218" t="s">
        <v>81</v>
      </c>
      <c r="AY166" s="20" t="s">
        <v>131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77</v>
      </c>
      <c r="BK166" s="219">
        <f>ROUND(I166*H166,2)</f>
        <v>0</v>
      </c>
      <c r="BL166" s="20" t="s">
        <v>250</v>
      </c>
      <c r="BM166" s="218" t="s">
        <v>1226</v>
      </c>
    </row>
    <row r="167" s="2" customFormat="1">
      <c r="A167" s="41"/>
      <c r="B167" s="42"/>
      <c r="C167" s="43"/>
      <c r="D167" s="220" t="s">
        <v>140</v>
      </c>
      <c r="E167" s="43"/>
      <c r="F167" s="221" t="s">
        <v>1225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140</v>
      </c>
      <c r="AU167" s="20" t="s">
        <v>81</v>
      </c>
    </row>
    <row r="168" s="2" customFormat="1">
      <c r="A168" s="41"/>
      <c r="B168" s="42"/>
      <c r="C168" s="43"/>
      <c r="D168" s="225" t="s">
        <v>142</v>
      </c>
      <c r="E168" s="43"/>
      <c r="F168" s="226" t="s">
        <v>1227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142</v>
      </c>
      <c r="AU168" s="20" t="s">
        <v>81</v>
      </c>
    </row>
    <row r="169" s="2" customFormat="1" ht="24.15" customHeight="1">
      <c r="A169" s="41"/>
      <c r="B169" s="42"/>
      <c r="C169" s="207" t="s">
        <v>317</v>
      </c>
      <c r="D169" s="207" t="s">
        <v>133</v>
      </c>
      <c r="E169" s="208" t="s">
        <v>1228</v>
      </c>
      <c r="F169" s="209" t="s">
        <v>1229</v>
      </c>
      <c r="G169" s="210" t="s">
        <v>218</v>
      </c>
      <c r="H169" s="211">
        <v>2</v>
      </c>
      <c r="I169" s="212"/>
      <c r="J169" s="213">
        <f>ROUND(I169*H169,2)</f>
        <v>0</v>
      </c>
      <c r="K169" s="209" t="s">
        <v>137</v>
      </c>
      <c r="L169" s="47"/>
      <c r="M169" s="214" t="s">
        <v>19</v>
      </c>
      <c r="N169" s="215" t="s">
        <v>43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250</v>
      </c>
      <c r="AT169" s="218" t="s">
        <v>133</v>
      </c>
      <c r="AU169" s="218" t="s">
        <v>81</v>
      </c>
      <c r="AY169" s="20" t="s">
        <v>131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77</v>
      </c>
      <c r="BK169" s="219">
        <f>ROUND(I169*H169,2)</f>
        <v>0</v>
      </c>
      <c r="BL169" s="20" t="s">
        <v>250</v>
      </c>
      <c r="BM169" s="218" t="s">
        <v>1230</v>
      </c>
    </row>
    <row r="170" s="2" customFormat="1">
      <c r="A170" s="41"/>
      <c r="B170" s="42"/>
      <c r="C170" s="43"/>
      <c r="D170" s="220" t="s">
        <v>140</v>
      </c>
      <c r="E170" s="43"/>
      <c r="F170" s="221" t="s">
        <v>1229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140</v>
      </c>
      <c r="AU170" s="20" t="s">
        <v>81</v>
      </c>
    </row>
    <row r="171" s="2" customFormat="1">
      <c r="A171" s="41"/>
      <c r="B171" s="42"/>
      <c r="C171" s="43"/>
      <c r="D171" s="225" t="s">
        <v>142</v>
      </c>
      <c r="E171" s="43"/>
      <c r="F171" s="226" t="s">
        <v>1231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142</v>
      </c>
      <c r="AU171" s="20" t="s">
        <v>81</v>
      </c>
    </row>
    <row r="172" s="2" customFormat="1" ht="21.75" customHeight="1">
      <c r="A172" s="41"/>
      <c r="B172" s="42"/>
      <c r="C172" s="207" t="s">
        <v>323</v>
      </c>
      <c r="D172" s="207" t="s">
        <v>133</v>
      </c>
      <c r="E172" s="208" t="s">
        <v>1232</v>
      </c>
      <c r="F172" s="209" t="s">
        <v>1233</v>
      </c>
      <c r="G172" s="210" t="s">
        <v>218</v>
      </c>
      <c r="H172" s="211">
        <v>8</v>
      </c>
      <c r="I172" s="212"/>
      <c r="J172" s="213">
        <f>ROUND(I172*H172,2)</f>
        <v>0</v>
      </c>
      <c r="K172" s="209" t="s">
        <v>137</v>
      </c>
      <c r="L172" s="47"/>
      <c r="M172" s="214" t="s">
        <v>19</v>
      </c>
      <c r="N172" s="215" t="s">
        <v>43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250</v>
      </c>
      <c r="AT172" s="218" t="s">
        <v>133</v>
      </c>
      <c r="AU172" s="218" t="s">
        <v>81</v>
      </c>
      <c r="AY172" s="20" t="s">
        <v>131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77</v>
      </c>
      <c r="BK172" s="219">
        <f>ROUND(I172*H172,2)</f>
        <v>0</v>
      </c>
      <c r="BL172" s="20" t="s">
        <v>250</v>
      </c>
      <c r="BM172" s="218" t="s">
        <v>1234</v>
      </c>
    </row>
    <row r="173" s="2" customFormat="1">
      <c r="A173" s="41"/>
      <c r="B173" s="42"/>
      <c r="C173" s="43"/>
      <c r="D173" s="220" t="s">
        <v>140</v>
      </c>
      <c r="E173" s="43"/>
      <c r="F173" s="221" t="s">
        <v>1233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140</v>
      </c>
      <c r="AU173" s="20" t="s">
        <v>81</v>
      </c>
    </row>
    <row r="174" s="2" customFormat="1">
      <c r="A174" s="41"/>
      <c r="B174" s="42"/>
      <c r="C174" s="43"/>
      <c r="D174" s="225" t="s">
        <v>142</v>
      </c>
      <c r="E174" s="43"/>
      <c r="F174" s="226" t="s">
        <v>1235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142</v>
      </c>
      <c r="AU174" s="20" t="s">
        <v>81</v>
      </c>
    </row>
    <row r="175" s="2" customFormat="1" ht="21.75" customHeight="1">
      <c r="A175" s="41"/>
      <c r="B175" s="42"/>
      <c r="C175" s="207" t="s">
        <v>329</v>
      </c>
      <c r="D175" s="207" t="s">
        <v>133</v>
      </c>
      <c r="E175" s="208" t="s">
        <v>1236</v>
      </c>
      <c r="F175" s="209" t="s">
        <v>1237</v>
      </c>
      <c r="G175" s="210" t="s">
        <v>218</v>
      </c>
      <c r="H175" s="211">
        <v>2</v>
      </c>
      <c r="I175" s="212"/>
      <c r="J175" s="213">
        <f>ROUND(I175*H175,2)</f>
        <v>0</v>
      </c>
      <c r="K175" s="209" t="s">
        <v>137</v>
      </c>
      <c r="L175" s="47"/>
      <c r="M175" s="214" t="s">
        <v>19</v>
      </c>
      <c r="N175" s="215" t="s">
        <v>43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250</v>
      </c>
      <c r="AT175" s="218" t="s">
        <v>133</v>
      </c>
      <c r="AU175" s="218" t="s">
        <v>81</v>
      </c>
      <c r="AY175" s="20" t="s">
        <v>131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77</v>
      </c>
      <c r="BK175" s="219">
        <f>ROUND(I175*H175,2)</f>
        <v>0</v>
      </c>
      <c r="BL175" s="20" t="s">
        <v>250</v>
      </c>
      <c r="BM175" s="218" t="s">
        <v>1238</v>
      </c>
    </row>
    <row r="176" s="2" customFormat="1">
      <c r="A176" s="41"/>
      <c r="B176" s="42"/>
      <c r="C176" s="43"/>
      <c r="D176" s="220" t="s">
        <v>140</v>
      </c>
      <c r="E176" s="43"/>
      <c r="F176" s="221" t="s">
        <v>1237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140</v>
      </c>
      <c r="AU176" s="20" t="s">
        <v>81</v>
      </c>
    </row>
    <row r="177" s="2" customFormat="1">
      <c r="A177" s="41"/>
      <c r="B177" s="42"/>
      <c r="C177" s="43"/>
      <c r="D177" s="225" t="s">
        <v>142</v>
      </c>
      <c r="E177" s="43"/>
      <c r="F177" s="226" t="s">
        <v>1239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142</v>
      </c>
      <c r="AU177" s="20" t="s">
        <v>81</v>
      </c>
    </row>
    <row r="178" s="2" customFormat="1" ht="24.15" customHeight="1">
      <c r="A178" s="41"/>
      <c r="B178" s="42"/>
      <c r="C178" s="207" t="s">
        <v>335</v>
      </c>
      <c r="D178" s="207" t="s">
        <v>133</v>
      </c>
      <c r="E178" s="208" t="s">
        <v>1240</v>
      </c>
      <c r="F178" s="209" t="s">
        <v>1241</v>
      </c>
      <c r="G178" s="210" t="s">
        <v>218</v>
      </c>
      <c r="H178" s="211">
        <v>1</v>
      </c>
      <c r="I178" s="212"/>
      <c r="J178" s="213">
        <f>ROUND(I178*H178,2)</f>
        <v>0</v>
      </c>
      <c r="K178" s="209" t="s">
        <v>137</v>
      </c>
      <c r="L178" s="47"/>
      <c r="M178" s="214" t="s">
        <v>19</v>
      </c>
      <c r="N178" s="215" t="s">
        <v>43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250</v>
      </c>
      <c r="AT178" s="218" t="s">
        <v>133</v>
      </c>
      <c r="AU178" s="218" t="s">
        <v>81</v>
      </c>
      <c r="AY178" s="20" t="s">
        <v>131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77</v>
      </c>
      <c r="BK178" s="219">
        <f>ROUND(I178*H178,2)</f>
        <v>0</v>
      </c>
      <c r="BL178" s="20" t="s">
        <v>250</v>
      </c>
      <c r="BM178" s="218" t="s">
        <v>1242</v>
      </c>
    </row>
    <row r="179" s="2" customFormat="1">
      <c r="A179" s="41"/>
      <c r="B179" s="42"/>
      <c r="C179" s="43"/>
      <c r="D179" s="220" t="s">
        <v>140</v>
      </c>
      <c r="E179" s="43"/>
      <c r="F179" s="221" t="s">
        <v>1241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140</v>
      </c>
      <c r="AU179" s="20" t="s">
        <v>81</v>
      </c>
    </row>
    <row r="180" s="2" customFormat="1">
      <c r="A180" s="41"/>
      <c r="B180" s="42"/>
      <c r="C180" s="43"/>
      <c r="D180" s="225" t="s">
        <v>142</v>
      </c>
      <c r="E180" s="43"/>
      <c r="F180" s="226" t="s">
        <v>1243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142</v>
      </c>
      <c r="AU180" s="20" t="s">
        <v>81</v>
      </c>
    </row>
    <row r="181" s="2" customFormat="1" ht="24.15" customHeight="1">
      <c r="A181" s="41"/>
      <c r="B181" s="42"/>
      <c r="C181" s="270" t="s">
        <v>342</v>
      </c>
      <c r="D181" s="270" t="s">
        <v>465</v>
      </c>
      <c r="E181" s="271" t="s">
        <v>1244</v>
      </c>
      <c r="F181" s="272" t="s">
        <v>1245</v>
      </c>
      <c r="G181" s="273" t="s">
        <v>218</v>
      </c>
      <c r="H181" s="274">
        <v>1</v>
      </c>
      <c r="I181" s="275"/>
      <c r="J181" s="276">
        <f>ROUND(I181*H181,2)</f>
        <v>0</v>
      </c>
      <c r="K181" s="272" t="s">
        <v>19</v>
      </c>
      <c r="L181" s="277"/>
      <c r="M181" s="278" t="s">
        <v>19</v>
      </c>
      <c r="N181" s="279" t="s">
        <v>43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365</v>
      </c>
      <c r="AT181" s="218" t="s">
        <v>465</v>
      </c>
      <c r="AU181" s="218" t="s">
        <v>81</v>
      </c>
      <c r="AY181" s="20" t="s">
        <v>131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77</v>
      </c>
      <c r="BK181" s="219">
        <f>ROUND(I181*H181,2)</f>
        <v>0</v>
      </c>
      <c r="BL181" s="20" t="s">
        <v>250</v>
      </c>
      <c r="BM181" s="218" t="s">
        <v>1246</v>
      </c>
    </row>
    <row r="182" s="2" customFormat="1">
      <c r="A182" s="41"/>
      <c r="B182" s="42"/>
      <c r="C182" s="43"/>
      <c r="D182" s="220" t="s">
        <v>140</v>
      </c>
      <c r="E182" s="43"/>
      <c r="F182" s="221" t="s">
        <v>1245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140</v>
      </c>
      <c r="AU182" s="20" t="s">
        <v>81</v>
      </c>
    </row>
    <row r="183" s="2" customFormat="1" ht="24.15" customHeight="1">
      <c r="A183" s="41"/>
      <c r="B183" s="42"/>
      <c r="C183" s="207" t="s">
        <v>353</v>
      </c>
      <c r="D183" s="207" t="s">
        <v>133</v>
      </c>
      <c r="E183" s="208" t="s">
        <v>1247</v>
      </c>
      <c r="F183" s="209" t="s">
        <v>1248</v>
      </c>
      <c r="G183" s="210" t="s">
        <v>218</v>
      </c>
      <c r="H183" s="211">
        <v>1</v>
      </c>
      <c r="I183" s="212"/>
      <c r="J183" s="213">
        <f>ROUND(I183*H183,2)</f>
        <v>0</v>
      </c>
      <c r="K183" s="209" t="s">
        <v>137</v>
      </c>
      <c r="L183" s="47"/>
      <c r="M183" s="214" t="s">
        <v>19</v>
      </c>
      <c r="N183" s="215" t="s">
        <v>43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250</v>
      </c>
      <c r="AT183" s="218" t="s">
        <v>133</v>
      </c>
      <c r="AU183" s="218" t="s">
        <v>81</v>
      </c>
      <c r="AY183" s="20" t="s">
        <v>131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77</v>
      </c>
      <c r="BK183" s="219">
        <f>ROUND(I183*H183,2)</f>
        <v>0</v>
      </c>
      <c r="BL183" s="20" t="s">
        <v>250</v>
      </c>
      <c r="BM183" s="218" t="s">
        <v>1249</v>
      </c>
    </row>
    <row r="184" s="2" customFormat="1">
      <c r="A184" s="41"/>
      <c r="B184" s="42"/>
      <c r="C184" s="43"/>
      <c r="D184" s="220" t="s">
        <v>140</v>
      </c>
      <c r="E184" s="43"/>
      <c r="F184" s="221" t="s">
        <v>1248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140</v>
      </c>
      <c r="AU184" s="20" t="s">
        <v>81</v>
      </c>
    </row>
    <row r="185" s="2" customFormat="1">
      <c r="A185" s="41"/>
      <c r="B185" s="42"/>
      <c r="C185" s="43"/>
      <c r="D185" s="225" t="s">
        <v>142</v>
      </c>
      <c r="E185" s="43"/>
      <c r="F185" s="226" t="s">
        <v>1250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142</v>
      </c>
      <c r="AU185" s="20" t="s">
        <v>81</v>
      </c>
    </row>
    <row r="186" s="2" customFormat="1" ht="24.15" customHeight="1">
      <c r="A186" s="41"/>
      <c r="B186" s="42"/>
      <c r="C186" s="270" t="s">
        <v>365</v>
      </c>
      <c r="D186" s="270" t="s">
        <v>465</v>
      </c>
      <c r="E186" s="271" t="s">
        <v>1251</v>
      </c>
      <c r="F186" s="272" t="s">
        <v>1252</v>
      </c>
      <c r="G186" s="273" t="s">
        <v>218</v>
      </c>
      <c r="H186" s="274">
        <v>1</v>
      </c>
      <c r="I186" s="275"/>
      <c r="J186" s="276">
        <f>ROUND(I186*H186,2)</f>
        <v>0</v>
      </c>
      <c r="K186" s="272" t="s">
        <v>137</v>
      </c>
      <c r="L186" s="277"/>
      <c r="M186" s="278" t="s">
        <v>19</v>
      </c>
      <c r="N186" s="279" t="s">
        <v>43</v>
      </c>
      <c r="O186" s="87"/>
      <c r="P186" s="216">
        <f>O186*H186</f>
        <v>0</v>
      </c>
      <c r="Q186" s="216">
        <v>0.0010499999999999999</v>
      </c>
      <c r="R186" s="216">
        <f>Q186*H186</f>
        <v>0.0010499999999999999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365</v>
      </c>
      <c r="AT186" s="218" t="s">
        <v>465</v>
      </c>
      <c r="AU186" s="218" t="s">
        <v>81</v>
      </c>
      <c r="AY186" s="20" t="s">
        <v>131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77</v>
      </c>
      <c r="BK186" s="219">
        <f>ROUND(I186*H186,2)</f>
        <v>0</v>
      </c>
      <c r="BL186" s="20" t="s">
        <v>250</v>
      </c>
      <c r="BM186" s="218" t="s">
        <v>1253</v>
      </c>
    </row>
    <row r="187" s="2" customFormat="1">
      <c r="A187" s="41"/>
      <c r="B187" s="42"/>
      <c r="C187" s="43"/>
      <c r="D187" s="220" t="s">
        <v>140</v>
      </c>
      <c r="E187" s="43"/>
      <c r="F187" s="221" t="s">
        <v>1252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140</v>
      </c>
      <c r="AU187" s="20" t="s">
        <v>81</v>
      </c>
    </row>
    <row r="188" s="2" customFormat="1" ht="16.5" customHeight="1">
      <c r="A188" s="41"/>
      <c r="B188" s="42"/>
      <c r="C188" s="207" t="s">
        <v>374</v>
      </c>
      <c r="D188" s="207" t="s">
        <v>133</v>
      </c>
      <c r="E188" s="208" t="s">
        <v>1254</v>
      </c>
      <c r="F188" s="209" t="s">
        <v>1255</v>
      </c>
      <c r="G188" s="210" t="s">
        <v>218</v>
      </c>
      <c r="H188" s="211">
        <v>1</v>
      </c>
      <c r="I188" s="212"/>
      <c r="J188" s="213">
        <f>ROUND(I188*H188,2)</f>
        <v>0</v>
      </c>
      <c r="K188" s="209" t="s">
        <v>137</v>
      </c>
      <c r="L188" s="47"/>
      <c r="M188" s="214" t="s">
        <v>19</v>
      </c>
      <c r="N188" s="215" t="s">
        <v>43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250</v>
      </c>
      <c r="AT188" s="218" t="s">
        <v>133</v>
      </c>
      <c r="AU188" s="218" t="s">
        <v>81</v>
      </c>
      <c r="AY188" s="20" t="s">
        <v>131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20" t="s">
        <v>77</v>
      </c>
      <c r="BK188" s="219">
        <f>ROUND(I188*H188,2)</f>
        <v>0</v>
      </c>
      <c r="BL188" s="20" t="s">
        <v>250</v>
      </c>
      <c r="BM188" s="218" t="s">
        <v>1256</v>
      </c>
    </row>
    <row r="189" s="2" customFormat="1">
      <c r="A189" s="41"/>
      <c r="B189" s="42"/>
      <c r="C189" s="43"/>
      <c r="D189" s="220" t="s">
        <v>140</v>
      </c>
      <c r="E189" s="43"/>
      <c r="F189" s="221" t="s">
        <v>1255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140</v>
      </c>
      <c r="AU189" s="20" t="s">
        <v>81</v>
      </c>
    </row>
    <row r="190" s="2" customFormat="1">
      <c r="A190" s="41"/>
      <c r="B190" s="42"/>
      <c r="C190" s="43"/>
      <c r="D190" s="225" t="s">
        <v>142</v>
      </c>
      <c r="E190" s="43"/>
      <c r="F190" s="226" t="s">
        <v>1257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142</v>
      </c>
      <c r="AU190" s="20" t="s">
        <v>81</v>
      </c>
    </row>
    <row r="191" s="2" customFormat="1" ht="16.5" customHeight="1">
      <c r="A191" s="41"/>
      <c r="B191" s="42"/>
      <c r="C191" s="270" t="s">
        <v>380</v>
      </c>
      <c r="D191" s="270" t="s">
        <v>465</v>
      </c>
      <c r="E191" s="271" t="s">
        <v>1258</v>
      </c>
      <c r="F191" s="272" t="s">
        <v>1259</v>
      </c>
      <c r="G191" s="273" t="s">
        <v>218</v>
      </c>
      <c r="H191" s="274">
        <v>1</v>
      </c>
      <c r="I191" s="275"/>
      <c r="J191" s="276">
        <f>ROUND(I191*H191,2)</f>
        <v>0</v>
      </c>
      <c r="K191" s="272" t="s">
        <v>137</v>
      </c>
      <c r="L191" s="277"/>
      <c r="M191" s="278" t="s">
        <v>19</v>
      </c>
      <c r="N191" s="279" t="s">
        <v>43</v>
      </c>
      <c r="O191" s="87"/>
      <c r="P191" s="216">
        <f>O191*H191</f>
        <v>0</v>
      </c>
      <c r="Q191" s="216">
        <v>0.00010000000000000001</v>
      </c>
      <c r="R191" s="216">
        <f>Q191*H191</f>
        <v>0.00010000000000000001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365</v>
      </c>
      <c r="AT191" s="218" t="s">
        <v>465</v>
      </c>
      <c r="AU191" s="218" t="s">
        <v>81</v>
      </c>
      <c r="AY191" s="20" t="s">
        <v>131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77</v>
      </c>
      <c r="BK191" s="219">
        <f>ROUND(I191*H191,2)</f>
        <v>0</v>
      </c>
      <c r="BL191" s="20" t="s">
        <v>250</v>
      </c>
      <c r="BM191" s="218" t="s">
        <v>1260</v>
      </c>
    </row>
    <row r="192" s="2" customFormat="1">
      <c r="A192" s="41"/>
      <c r="B192" s="42"/>
      <c r="C192" s="43"/>
      <c r="D192" s="220" t="s">
        <v>140</v>
      </c>
      <c r="E192" s="43"/>
      <c r="F192" s="221" t="s">
        <v>1259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140</v>
      </c>
      <c r="AU192" s="20" t="s">
        <v>81</v>
      </c>
    </row>
    <row r="193" s="2" customFormat="1" ht="24.15" customHeight="1">
      <c r="A193" s="41"/>
      <c r="B193" s="42"/>
      <c r="C193" s="207" t="s">
        <v>389</v>
      </c>
      <c r="D193" s="207" t="s">
        <v>133</v>
      </c>
      <c r="E193" s="208" t="s">
        <v>1261</v>
      </c>
      <c r="F193" s="209" t="s">
        <v>1262</v>
      </c>
      <c r="G193" s="210" t="s">
        <v>218</v>
      </c>
      <c r="H193" s="211">
        <v>1</v>
      </c>
      <c r="I193" s="212"/>
      <c r="J193" s="213">
        <f>ROUND(I193*H193,2)</f>
        <v>0</v>
      </c>
      <c r="K193" s="209" t="s">
        <v>137</v>
      </c>
      <c r="L193" s="47"/>
      <c r="M193" s="214" t="s">
        <v>19</v>
      </c>
      <c r="N193" s="215" t="s">
        <v>43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250</v>
      </c>
      <c r="AT193" s="218" t="s">
        <v>133</v>
      </c>
      <c r="AU193" s="218" t="s">
        <v>81</v>
      </c>
      <c r="AY193" s="20" t="s">
        <v>131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77</v>
      </c>
      <c r="BK193" s="219">
        <f>ROUND(I193*H193,2)</f>
        <v>0</v>
      </c>
      <c r="BL193" s="20" t="s">
        <v>250</v>
      </c>
      <c r="BM193" s="218" t="s">
        <v>1263</v>
      </c>
    </row>
    <row r="194" s="2" customFormat="1">
      <c r="A194" s="41"/>
      <c r="B194" s="42"/>
      <c r="C194" s="43"/>
      <c r="D194" s="220" t="s">
        <v>140</v>
      </c>
      <c r="E194" s="43"/>
      <c r="F194" s="221" t="s">
        <v>1264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140</v>
      </c>
      <c r="AU194" s="20" t="s">
        <v>81</v>
      </c>
    </row>
    <row r="195" s="2" customFormat="1">
      <c r="A195" s="41"/>
      <c r="B195" s="42"/>
      <c r="C195" s="43"/>
      <c r="D195" s="225" t="s">
        <v>142</v>
      </c>
      <c r="E195" s="43"/>
      <c r="F195" s="226" t="s">
        <v>1265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142</v>
      </c>
      <c r="AU195" s="20" t="s">
        <v>81</v>
      </c>
    </row>
    <row r="196" s="2" customFormat="1" ht="16.5" customHeight="1">
      <c r="A196" s="41"/>
      <c r="B196" s="42"/>
      <c r="C196" s="207" t="s">
        <v>395</v>
      </c>
      <c r="D196" s="207" t="s">
        <v>133</v>
      </c>
      <c r="E196" s="208" t="s">
        <v>1266</v>
      </c>
      <c r="F196" s="209" t="s">
        <v>1267</v>
      </c>
      <c r="G196" s="210" t="s">
        <v>345</v>
      </c>
      <c r="H196" s="211">
        <v>35</v>
      </c>
      <c r="I196" s="212"/>
      <c r="J196" s="213">
        <f>ROUND(I196*H196,2)</f>
        <v>0</v>
      </c>
      <c r="K196" s="209" t="s">
        <v>137</v>
      </c>
      <c r="L196" s="47"/>
      <c r="M196" s="214" t="s">
        <v>19</v>
      </c>
      <c r="N196" s="215" t="s">
        <v>43</v>
      </c>
      <c r="O196" s="87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250</v>
      </c>
      <c r="AT196" s="218" t="s">
        <v>133</v>
      </c>
      <c r="AU196" s="218" t="s">
        <v>81</v>
      </c>
      <c r="AY196" s="20" t="s">
        <v>131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20" t="s">
        <v>77</v>
      </c>
      <c r="BK196" s="219">
        <f>ROUND(I196*H196,2)</f>
        <v>0</v>
      </c>
      <c r="BL196" s="20" t="s">
        <v>250</v>
      </c>
      <c r="BM196" s="218" t="s">
        <v>1268</v>
      </c>
    </row>
    <row r="197" s="2" customFormat="1">
      <c r="A197" s="41"/>
      <c r="B197" s="42"/>
      <c r="C197" s="43"/>
      <c r="D197" s="220" t="s">
        <v>140</v>
      </c>
      <c r="E197" s="43"/>
      <c r="F197" s="221" t="s">
        <v>1267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140</v>
      </c>
      <c r="AU197" s="20" t="s">
        <v>81</v>
      </c>
    </row>
    <row r="198" s="2" customFormat="1">
      <c r="A198" s="41"/>
      <c r="B198" s="42"/>
      <c r="C198" s="43"/>
      <c r="D198" s="225" t="s">
        <v>142</v>
      </c>
      <c r="E198" s="43"/>
      <c r="F198" s="226" t="s">
        <v>1269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142</v>
      </c>
      <c r="AU198" s="20" t="s">
        <v>81</v>
      </c>
    </row>
    <row r="199" s="2" customFormat="1" ht="24.15" customHeight="1">
      <c r="A199" s="41"/>
      <c r="B199" s="42"/>
      <c r="C199" s="270" t="s">
        <v>401</v>
      </c>
      <c r="D199" s="270" t="s">
        <v>465</v>
      </c>
      <c r="E199" s="271" t="s">
        <v>1270</v>
      </c>
      <c r="F199" s="272" t="s">
        <v>1271</v>
      </c>
      <c r="G199" s="273" t="s">
        <v>345</v>
      </c>
      <c r="H199" s="274">
        <v>35</v>
      </c>
      <c r="I199" s="275"/>
      <c r="J199" s="276">
        <f>ROUND(I199*H199,2)</f>
        <v>0</v>
      </c>
      <c r="K199" s="272" t="s">
        <v>19</v>
      </c>
      <c r="L199" s="277"/>
      <c r="M199" s="278" t="s">
        <v>19</v>
      </c>
      <c r="N199" s="279" t="s">
        <v>43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365</v>
      </c>
      <c r="AT199" s="218" t="s">
        <v>465</v>
      </c>
      <c r="AU199" s="218" t="s">
        <v>81</v>
      </c>
      <c r="AY199" s="20" t="s">
        <v>131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77</v>
      </c>
      <c r="BK199" s="219">
        <f>ROUND(I199*H199,2)</f>
        <v>0</v>
      </c>
      <c r="BL199" s="20" t="s">
        <v>250</v>
      </c>
      <c r="BM199" s="218" t="s">
        <v>1272</v>
      </c>
    </row>
    <row r="200" s="2" customFormat="1">
      <c r="A200" s="41"/>
      <c r="B200" s="42"/>
      <c r="C200" s="43"/>
      <c r="D200" s="220" t="s">
        <v>140</v>
      </c>
      <c r="E200" s="43"/>
      <c r="F200" s="221" t="s">
        <v>1271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140</v>
      </c>
      <c r="AU200" s="20" t="s">
        <v>81</v>
      </c>
    </row>
    <row r="201" s="2" customFormat="1" ht="24.15" customHeight="1">
      <c r="A201" s="41"/>
      <c r="B201" s="42"/>
      <c r="C201" s="270" t="s">
        <v>408</v>
      </c>
      <c r="D201" s="270" t="s">
        <v>465</v>
      </c>
      <c r="E201" s="271" t="s">
        <v>1273</v>
      </c>
      <c r="F201" s="272" t="s">
        <v>1274</v>
      </c>
      <c r="G201" s="273" t="s">
        <v>1275</v>
      </c>
      <c r="H201" s="274">
        <v>2</v>
      </c>
      <c r="I201" s="275"/>
      <c r="J201" s="276">
        <f>ROUND(I201*H201,2)</f>
        <v>0</v>
      </c>
      <c r="K201" s="272" t="s">
        <v>19</v>
      </c>
      <c r="L201" s="277"/>
      <c r="M201" s="278" t="s">
        <v>19</v>
      </c>
      <c r="N201" s="279" t="s">
        <v>43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365</v>
      </c>
      <c r="AT201" s="218" t="s">
        <v>465</v>
      </c>
      <c r="AU201" s="218" t="s">
        <v>81</v>
      </c>
      <c r="AY201" s="20" t="s">
        <v>131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77</v>
      </c>
      <c r="BK201" s="219">
        <f>ROUND(I201*H201,2)</f>
        <v>0</v>
      </c>
      <c r="BL201" s="20" t="s">
        <v>250</v>
      </c>
      <c r="BM201" s="218" t="s">
        <v>1276</v>
      </c>
    </row>
    <row r="202" s="2" customFormat="1">
      <c r="A202" s="41"/>
      <c r="B202" s="42"/>
      <c r="C202" s="43"/>
      <c r="D202" s="220" t="s">
        <v>140</v>
      </c>
      <c r="E202" s="43"/>
      <c r="F202" s="221" t="s">
        <v>1274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140</v>
      </c>
      <c r="AU202" s="20" t="s">
        <v>81</v>
      </c>
    </row>
    <row r="203" s="2" customFormat="1" ht="24.15" customHeight="1">
      <c r="A203" s="41"/>
      <c r="B203" s="42"/>
      <c r="C203" s="270" t="s">
        <v>416</v>
      </c>
      <c r="D203" s="270" t="s">
        <v>465</v>
      </c>
      <c r="E203" s="271" t="s">
        <v>1277</v>
      </c>
      <c r="F203" s="272" t="s">
        <v>1278</v>
      </c>
      <c r="G203" s="273" t="s">
        <v>218</v>
      </c>
      <c r="H203" s="274">
        <v>17</v>
      </c>
      <c r="I203" s="275"/>
      <c r="J203" s="276">
        <f>ROUND(I203*H203,2)</f>
        <v>0</v>
      </c>
      <c r="K203" s="272" t="s">
        <v>19</v>
      </c>
      <c r="L203" s="277"/>
      <c r="M203" s="278" t="s">
        <v>19</v>
      </c>
      <c r="N203" s="279" t="s">
        <v>43</v>
      </c>
      <c r="O203" s="87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365</v>
      </c>
      <c r="AT203" s="218" t="s">
        <v>465</v>
      </c>
      <c r="AU203" s="218" t="s">
        <v>81</v>
      </c>
      <c r="AY203" s="20" t="s">
        <v>131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77</v>
      </c>
      <c r="BK203" s="219">
        <f>ROUND(I203*H203,2)</f>
        <v>0</v>
      </c>
      <c r="BL203" s="20" t="s">
        <v>250</v>
      </c>
      <c r="BM203" s="218" t="s">
        <v>1279</v>
      </c>
    </row>
    <row r="204" s="2" customFormat="1">
      <c r="A204" s="41"/>
      <c r="B204" s="42"/>
      <c r="C204" s="43"/>
      <c r="D204" s="220" t="s">
        <v>140</v>
      </c>
      <c r="E204" s="43"/>
      <c r="F204" s="221" t="s">
        <v>1278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140</v>
      </c>
      <c r="AU204" s="20" t="s">
        <v>81</v>
      </c>
    </row>
    <row r="205" s="2" customFormat="1" ht="16.5" customHeight="1">
      <c r="A205" s="41"/>
      <c r="B205" s="42"/>
      <c r="C205" s="270" t="s">
        <v>426</v>
      </c>
      <c r="D205" s="270" t="s">
        <v>465</v>
      </c>
      <c r="E205" s="271" t="s">
        <v>1280</v>
      </c>
      <c r="F205" s="272" t="s">
        <v>1281</v>
      </c>
      <c r="G205" s="273" t="s">
        <v>218</v>
      </c>
      <c r="H205" s="274">
        <v>17</v>
      </c>
      <c r="I205" s="275"/>
      <c r="J205" s="276">
        <f>ROUND(I205*H205,2)</f>
        <v>0</v>
      </c>
      <c r="K205" s="272" t="s">
        <v>19</v>
      </c>
      <c r="L205" s="277"/>
      <c r="M205" s="278" t="s">
        <v>19</v>
      </c>
      <c r="N205" s="279" t="s">
        <v>43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365</v>
      </c>
      <c r="AT205" s="218" t="s">
        <v>465</v>
      </c>
      <c r="AU205" s="218" t="s">
        <v>81</v>
      </c>
      <c r="AY205" s="20" t="s">
        <v>131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77</v>
      </c>
      <c r="BK205" s="219">
        <f>ROUND(I205*H205,2)</f>
        <v>0</v>
      </c>
      <c r="BL205" s="20" t="s">
        <v>250</v>
      </c>
      <c r="BM205" s="218" t="s">
        <v>1282</v>
      </c>
    </row>
    <row r="206" s="2" customFormat="1">
      <c r="A206" s="41"/>
      <c r="B206" s="42"/>
      <c r="C206" s="43"/>
      <c r="D206" s="220" t="s">
        <v>140</v>
      </c>
      <c r="E206" s="43"/>
      <c r="F206" s="221" t="s">
        <v>1281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140</v>
      </c>
      <c r="AU206" s="20" t="s">
        <v>81</v>
      </c>
    </row>
    <row r="207" s="2" customFormat="1" ht="33" customHeight="1">
      <c r="A207" s="41"/>
      <c r="B207" s="42"/>
      <c r="C207" s="207" t="s">
        <v>432</v>
      </c>
      <c r="D207" s="207" t="s">
        <v>133</v>
      </c>
      <c r="E207" s="208" t="s">
        <v>1283</v>
      </c>
      <c r="F207" s="209" t="s">
        <v>1284</v>
      </c>
      <c r="G207" s="210" t="s">
        <v>218</v>
      </c>
      <c r="H207" s="211">
        <v>5</v>
      </c>
      <c r="I207" s="212"/>
      <c r="J207" s="213">
        <f>ROUND(I207*H207,2)</f>
        <v>0</v>
      </c>
      <c r="K207" s="209" t="s">
        <v>137</v>
      </c>
      <c r="L207" s="47"/>
      <c r="M207" s="214" t="s">
        <v>19</v>
      </c>
      <c r="N207" s="215" t="s">
        <v>43</v>
      </c>
      <c r="O207" s="87"/>
      <c r="P207" s="216">
        <f>O207*H207</f>
        <v>0</v>
      </c>
      <c r="Q207" s="216">
        <v>2.02E-05</v>
      </c>
      <c r="R207" s="216">
        <f>Q207*H207</f>
        <v>0.000101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250</v>
      </c>
      <c r="AT207" s="218" t="s">
        <v>133</v>
      </c>
      <c r="AU207" s="218" t="s">
        <v>81</v>
      </c>
      <c r="AY207" s="20" t="s">
        <v>131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77</v>
      </c>
      <c r="BK207" s="219">
        <f>ROUND(I207*H207,2)</f>
        <v>0</v>
      </c>
      <c r="BL207" s="20" t="s">
        <v>250</v>
      </c>
      <c r="BM207" s="218" t="s">
        <v>1285</v>
      </c>
    </row>
    <row r="208" s="2" customFormat="1">
      <c r="A208" s="41"/>
      <c r="B208" s="42"/>
      <c r="C208" s="43"/>
      <c r="D208" s="220" t="s">
        <v>140</v>
      </c>
      <c r="E208" s="43"/>
      <c r="F208" s="221" t="s">
        <v>1284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140</v>
      </c>
      <c r="AU208" s="20" t="s">
        <v>81</v>
      </c>
    </row>
    <row r="209" s="2" customFormat="1">
      <c r="A209" s="41"/>
      <c r="B209" s="42"/>
      <c r="C209" s="43"/>
      <c r="D209" s="225" t="s">
        <v>142</v>
      </c>
      <c r="E209" s="43"/>
      <c r="F209" s="226" t="s">
        <v>1286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142</v>
      </c>
      <c r="AU209" s="20" t="s">
        <v>81</v>
      </c>
    </row>
    <row r="210" s="2" customFormat="1" ht="33" customHeight="1">
      <c r="A210" s="41"/>
      <c r="B210" s="42"/>
      <c r="C210" s="207" t="s">
        <v>438</v>
      </c>
      <c r="D210" s="207" t="s">
        <v>133</v>
      </c>
      <c r="E210" s="208" t="s">
        <v>1287</v>
      </c>
      <c r="F210" s="209" t="s">
        <v>1288</v>
      </c>
      <c r="G210" s="210" t="s">
        <v>218</v>
      </c>
      <c r="H210" s="211">
        <v>2</v>
      </c>
      <c r="I210" s="212"/>
      <c r="J210" s="213">
        <f>ROUND(I210*H210,2)</f>
        <v>0</v>
      </c>
      <c r="K210" s="209" t="s">
        <v>137</v>
      </c>
      <c r="L210" s="47"/>
      <c r="M210" s="214" t="s">
        <v>19</v>
      </c>
      <c r="N210" s="215" t="s">
        <v>43</v>
      </c>
      <c r="O210" s="87"/>
      <c r="P210" s="216">
        <f>O210*H210</f>
        <v>0</v>
      </c>
      <c r="Q210" s="216">
        <v>4.5899999999999998E-05</v>
      </c>
      <c r="R210" s="216">
        <f>Q210*H210</f>
        <v>9.1799999999999995E-05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250</v>
      </c>
      <c r="AT210" s="218" t="s">
        <v>133</v>
      </c>
      <c r="AU210" s="218" t="s">
        <v>81</v>
      </c>
      <c r="AY210" s="20" t="s">
        <v>131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77</v>
      </c>
      <c r="BK210" s="219">
        <f>ROUND(I210*H210,2)</f>
        <v>0</v>
      </c>
      <c r="BL210" s="20" t="s">
        <v>250</v>
      </c>
      <c r="BM210" s="218" t="s">
        <v>1289</v>
      </c>
    </row>
    <row r="211" s="2" customFormat="1">
      <c r="A211" s="41"/>
      <c r="B211" s="42"/>
      <c r="C211" s="43"/>
      <c r="D211" s="220" t="s">
        <v>140</v>
      </c>
      <c r="E211" s="43"/>
      <c r="F211" s="221" t="s">
        <v>1288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140</v>
      </c>
      <c r="AU211" s="20" t="s">
        <v>81</v>
      </c>
    </row>
    <row r="212" s="2" customFormat="1">
      <c r="A212" s="41"/>
      <c r="B212" s="42"/>
      <c r="C212" s="43"/>
      <c r="D212" s="225" t="s">
        <v>142</v>
      </c>
      <c r="E212" s="43"/>
      <c r="F212" s="226" t="s">
        <v>1290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142</v>
      </c>
      <c r="AU212" s="20" t="s">
        <v>81</v>
      </c>
    </row>
    <row r="213" s="2" customFormat="1" ht="16.5" customHeight="1">
      <c r="A213" s="41"/>
      <c r="B213" s="42"/>
      <c r="C213" s="270" t="s">
        <v>444</v>
      </c>
      <c r="D213" s="270" t="s">
        <v>465</v>
      </c>
      <c r="E213" s="271" t="s">
        <v>1291</v>
      </c>
      <c r="F213" s="272" t="s">
        <v>1292</v>
      </c>
      <c r="G213" s="273" t="s">
        <v>218</v>
      </c>
      <c r="H213" s="274">
        <v>100</v>
      </c>
      <c r="I213" s="275"/>
      <c r="J213" s="276">
        <f>ROUND(I213*H213,2)</f>
        <v>0</v>
      </c>
      <c r="K213" s="272" t="s">
        <v>19</v>
      </c>
      <c r="L213" s="277"/>
      <c r="M213" s="278" t="s">
        <v>19</v>
      </c>
      <c r="N213" s="279" t="s">
        <v>43</v>
      </c>
      <c r="O213" s="87"/>
      <c r="P213" s="216">
        <f>O213*H213</f>
        <v>0</v>
      </c>
      <c r="Q213" s="216">
        <v>1.0000000000000001E-05</v>
      </c>
      <c r="R213" s="216">
        <f>Q213*H213</f>
        <v>0.001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365</v>
      </c>
      <c r="AT213" s="218" t="s">
        <v>465</v>
      </c>
      <c r="AU213" s="218" t="s">
        <v>81</v>
      </c>
      <c r="AY213" s="20" t="s">
        <v>131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77</v>
      </c>
      <c r="BK213" s="219">
        <f>ROUND(I213*H213,2)</f>
        <v>0</v>
      </c>
      <c r="BL213" s="20" t="s">
        <v>250</v>
      </c>
      <c r="BM213" s="218" t="s">
        <v>1293</v>
      </c>
    </row>
    <row r="214" s="2" customFormat="1">
      <c r="A214" s="41"/>
      <c r="B214" s="42"/>
      <c r="C214" s="43"/>
      <c r="D214" s="220" t="s">
        <v>140</v>
      </c>
      <c r="E214" s="43"/>
      <c r="F214" s="221" t="s">
        <v>1292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140</v>
      </c>
      <c r="AU214" s="20" t="s">
        <v>81</v>
      </c>
    </row>
    <row r="215" s="2" customFormat="1" ht="24.15" customHeight="1">
      <c r="A215" s="41"/>
      <c r="B215" s="42"/>
      <c r="C215" s="207" t="s">
        <v>452</v>
      </c>
      <c r="D215" s="207" t="s">
        <v>133</v>
      </c>
      <c r="E215" s="208" t="s">
        <v>1294</v>
      </c>
      <c r="F215" s="209" t="s">
        <v>1295</v>
      </c>
      <c r="G215" s="210" t="s">
        <v>485</v>
      </c>
      <c r="H215" s="280"/>
      <c r="I215" s="212"/>
      <c r="J215" s="213">
        <f>ROUND(I215*H215,2)</f>
        <v>0</v>
      </c>
      <c r="K215" s="209" t="s">
        <v>137</v>
      </c>
      <c r="L215" s="47"/>
      <c r="M215" s="214" t="s">
        <v>19</v>
      </c>
      <c r="N215" s="215" t="s">
        <v>43</v>
      </c>
      <c r="O215" s="87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250</v>
      </c>
      <c r="AT215" s="218" t="s">
        <v>133</v>
      </c>
      <c r="AU215" s="218" t="s">
        <v>81</v>
      </c>
      <c r="AY215" s="20" t="s">
        <v>131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77</v>
      </c>
      <c r="BK215" s="219">
        <f>ROUND(I215*H215,2)</f>
        <v>0</v>
      </c>
      <c r="BL215" s="20" t="s">
        <v>250</v>
      </c>
      <c r="BM215" s="218" t="s">
        <v>1296</v>
      </c>
    </row>
    <row r="216" s="2" customFormat="1">
      <c r="A216" s="41"/>
      <c r="B216" s="42"/>
      <c r="C216" s="43"/>
      <c r="D216" s="220" t="s">
        <v>140</v>
      </c>
      <c r="E216" s="43"/>
      <c r="F216" s="221" t="s">
        <v>1297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140</v>
      </c>
      <c r="AU216" s="20" t="s">
        <v>81</v>
      </c>
    </row>
    <row r="217" s="2" customFormat="1">
      <c r="A217" s="41"/>
      <c r="B217" s="42"/>
      <c r="C217" s="43"/>
      <c r="D217" s="225" t="s">
        <v>142</v>
      </c>
      <c r="E217" s="43"/>
      <c r="F217" s="226" t="s">
        <v>1298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142</v>
      </c>
      <c r="AU217" s="20" t="s">
        <v>81</v>
      </c>
    </row>
    <row r="218" s="12" customFormat="1" ht="25.92" customHeight="1">
      <c r="A218" s="12"/>
      <c r="B218" s="191"/>
      <c r="C218" s="192"/>
      <c r="D218" s="193" t="s">
        <v>71</v>
      </c>
      <c r="E218" s="194" t="s">
        <v>1092</v>
      </c>
      <c r="F218" s="194" t="s">
        <v>1093</v>
      </c>
      <c r="G218" s="192"/>
      <c r="H218" s="192"/>
      <c r="I218" s="195"/>
      <c r="J218" s="196">
        <f>BK218</f>
        <v>0</v>
      </c>
      <c r="K218" s="192"/>
      <c r="L218" s="197"/>
      <c r="M218" s="198"/>
      <c r="N218" s="199"/>
      <c r="O218" s="199"/>
      <c r="P218" s="200">
        <f>SUM(P219:P227)</f>
        <v>0</v>
      </c>
      <c r="Q218" s="199"/>
      <c r="R218" s="200">
        <f>SUM(R219:R227)</f>
        <v>0</v>
      </c>
      <c r="S218" s="199"/>
      <c r="T218" s="201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2" t="s">
        <v>138</v>
      </c>
      <c r="AT218" s="203" t="s">
        <v>71</v>
      </c>
      <c r="AU218" s="203" t="s">
        <v>72</v>
      </c>
      <c r="AY218" s="202" t="s">
        <v>131</v>
      </c>
      <c r="BK218" s="204">
        <f>SUM(BK219:BK227)</f>
        <v>0</v>
      </c>
    </row>
    <row r="219" s="2" customFormat="1" ht="24.15" customHeight="1">
      <c r="A219" s="41"/>
      <c r="B219" s="42"/>
      <c r="C219" s="207" t="s">
        <v>458</v>
      </c>
      <c r="D219" s="207" t="s">
        <v>133</v>
      </c>
      <c r="E219" s="208" t="s">
        <v>1299</v>
      </c>
      <c r="F219" s="209" t="s">
        <v>1300</v>
      </c>
      <c r="G219" s="210" t="s">
        <v>1028</v>
      </c>
      <c r="H219" s="211">
        <v>10</v>
      </c>
      <c r="I219" s="212"/>
      <c r="J219" s="213">
        <f>ROUND(I219*H219,2)</f>
        <v>0</v>
      </c>
      <c r="K219" s="209" t="s">
        <v>137</v>
      </c>
      <c r="L219" s="47"/>
      <c r="M219" s="214" t="s">
        <v>19</v>
      </c>
      <c r="N219" s="215" t="s">
        <v>43</v>
      </c>
      <c r="O219" s="87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1029</v>
      </c>
      <c r="AT219" s="218" t="s">
        <v>133</v>
      </c>
      <c r="AU219" s="218" t="s">
        <v>77</v>
      </c>
      <c r="AY219" s="20" t="s">
        <v>131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77</v>
      </c>
      <c r="BK219" s="219">
        <f>ROUND(I219*H219,2)</f>
        <v>0</v>
      </c>
      <c r="BL219" s="20" t="s">
        <v>1029</v>
      </c>
      <c r="BM219" s="218" t="s">
        <v>1301</v>
      </c>
    </row>
    <row r="220" s="2" customFormat="1">
      <c r="A220" s="41"/>
      <c r="B220" s="42"/>
      <c r="C220" s="43"/>
      <c r="D220" s="220" t="s">
        <v>140</v>
      </c>
      <c r="E220" s="43"/>
      <c r="F220" s="221" t="s">
        <v>1300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140</v>
      </c>
      <c r="AU220" s="20" t="s">
        <v>77</v>
      </c>
    </row>
    <row r="221" s="2" customFormat="1">
      <c r="A221" s="41"/>
      <c r="B221" s="42"/>
      <c r="C221" s="43"/>
      <c r="D221" s="225" t="s">
        <v>142</v>
      </c>
      <c r="E221" s="43"/>
      <c r="F221" s="226" t="s">
        <v>1302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142</v>
      </c>
      <c r="AU221" s="20" t="s">
        <v>77</v>
      </c>
    </row>
    <row r="222" s="2" customFormat="1" ht="24.15" customHeight="1">
      <c r="A222" s="41"/>
      <c r="B222" s="42"/>
      <c r="C222" s="207" t="s">
        <v>464</v>
      </c>
      <c r="D222" s="207" t="s">
        <v>133</v>
      </c>
      <c r="E222" s="208" t="s">
        <v>1109</v>
      </c>
      <c r="F222" s="209" t="s">
        <v>1303</v>
      </c>
      <c r="G222" s="210" t="s">
        <v>1028</v>
      </c>
      <c r="H222" s="211">
        <v>10</v>
      </c>
      <c r="I222" s="212"/>
      <c r="J222" s="213">
        <f>ROUND(I222*H222,2)</f>
        <v>0</v>
      </c>
      <c r="K222" s="209" t="s">
        <v>137</v>
      </c>
      <c r="L222" s="47"/>
      <c r="M222" s="214" t="s">
        <v>19</v>
      </c>
      <c r="N222" s="215" t="s">
        <v>43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1029</v>
      </c>
      <c r="AT222" s="218" t="s">
        <v>133</v>
      </c>
      <c r="AU222" s="218" t="s">
        <v>77</v>
      </c>
      <c r="AY222" s="20" t="s">
        <v>131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77</v>
      </c>
      <c r="BK222" s="219">
        <f>ROUND(I222*H222,2)</f>
        <v>0</v>
      </c>
      <c r="BL222" s="20" t="s">
        <v>1029</v>
      </c>
      <c r="BM222" s="218" t="s">
        <v>1304</v>
      </c>
    </row>
    <row r="223" s="2" customFormat="1">
      <c r="A223" s="41"/>
      <c r="B223" s="42"/>
      <c r="C223" s="43"/>
      <c r="D223" s="220" t="s">
        <v>140</v>
      </c>
      <c r="E223" s="43"/>
      <c r="F223" s="221" t="s">
        <v>1303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140</v>
      </c>
      <c r="AU223" s="20" t="s">
        <v>77</v>
      </c>
    </row>
    <row r="224" s="2" customFormat="1">
      <c r="A224" s="41"/>
      <c r="B224" s="42"/>
      <c r="C224" s="43"/>
      <c r="D224" s="225" t="s">
        <v>142</v>
      </c>
      <c r="E224" s="43"/>
      <c r="F224" s="226" t="s">
        <v>1113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142</v>
      </c>
      <c r="AU224" s="20" t="s">
        <v>77</v>
      </c>
    </row>
    <row r="225" s="2" customFormat="1" ht="16.5" customHeight="1">
      <c r="A225" s="41"/>
      <c r="B225" s="42"/>
      <c r="C225" s="207" t="s">
        <v>469</v>
      </c>
      <c r="D225" s="207" t="s">
        <v>133</v>
      </c>
      <c r="E225" s="208" t="s">
        <v>1305</v>
      </c>
      <c r="F225" s="209" t="s">
        <v>1306</v>
      </c>
      <c r="G225" s="210" t="s">
        <v>1028</v>
      </c>
      <c r="H225" s="211">
        <v>5</v>
      </c>
      <c r="I225" s="212"/>
      <c r="J225" s="213">
        <f>ROUND(I225*H225,2)</f>
        <v>0</v>
      </c>
      <c r="K225" s="209" t="s">
        <v>137</v>
      </c>
      <c r="L225" s="47"/>
      <c r="M225" s="214" t="s">
        <v>19</v>
      </c>
      <c r="N225" s="215" t="s">
        <v>43</v>
      </c>
      <c r="O225" s="87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1029</v>
      </c>
      <c r="AT225" s="218" t="s">
        <v>133</v>
      </c>
      <c r="AU225" s="218" t="s">
        <v>77</v>
      </c>
      <c r="AY225" s="20" t="s">
        <v>131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77</v>
      </c>
      <c r="BK225" s="219">
        <f>ROUND(I225*H225,2)</f>
        <v>0</v>
      </c>
      <c r="BL225" s="20" t="s">
        <v>1029</v>
      </c>
      <c r="BM225" s="218" t="s">
        <v>1307</v>
      </c>
    </row>
    <row r="226" s="2" customFormat="1">
      <c r="A226" s="41"/>
      <c r="B226" s="42"/>
      <c r="C226" s="43"/>
      <c r="D226" s="220" t="s">
        <v>140</v>
      </c>
      <c r="E226" s="43"/>
      <c r="F226" s="221" t="s">
        <v>1306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140</v>
      </c>
      <c r="AU226" s="20" t="s">
        <v>77</v>
      </c>
    </row>
    <row r="227" s="2" customFormat="1">
      <c r="A227" s="41"/>
      <c r="B227" s="42"/>
      <c r="C227" s="43"/>
      <c r="D227" s="225" t="s">
        <v>142</v>
      </c>
      <c r="E227" s="43"/>
      <c r="F227" s="226" t="s">
        <v>1308</v>
      </c>
      <c r="G227" s="43"/>
      <c r="H227" s="43"/>
      <c r="I227" s="222"/>
      <c r="J227" s="43"/>
      <c r="K227" s="43"/>
      <c r="L227" s="47"/>
      <c r="M227" s="281"/>
      <c r="N227" s="282"/>
      <c r="O227" s="283"/>
      <c r="P227" s="283"/>
      <c r="Q227" s="283"/>
      <c r="R227" s="283"/>
      <c r="S227" s="283"/>
      <c r="T227" s="284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142</v>
      </c>
      <c r="AU227" s="20" t="s">
        <v>77</v>
      </c>
    </row>
    <row r="228" s="2" customFormat="1" ht="6.96" customHeight="1">
      <c r="A228" s="41"/>
      <c r="B228" s="62"/>
      <c r="C228" s="63"/>
      <c r="D228" s="63"/>
      <c r="E228" s="63"/>
      <c r="F228" s="63"/>
      <c r="G228" s="63"/>
      <c r="H228" s="63"/>
      <c r="I228" s="63"/>
      <c r="J228" s="63"/>
      <c r="K228" s="63"/>
      <c r="L228" s="47"/>
      <c r="M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</row>
  </sheetData>
  <sheetProtection sheet="1" autoFilter="0" formatColumns="0" formatRows="0" objects="1" scenarios="1" spinCount="100000" saltValue="R9KCLRMnNqTUHUBKRLVBh5XcULRqbg3yvrenkePD4EyeB/rFWnfF3w3aQf+v/yVm5snsiUh1ge8+6CIIg0GfJA==" hashValue="/81ZK8J9GdBOlSXX+Eon+A7sxqRtRLQEJZlnKK6K5cwQjDHnK2uOfG4zJr5UXupZiD6bPitkX5QjpQh7MO/MDg==" algorithmName="SHA-512" password="CB6D"/>
  <autoFilter ref="C85:K22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2/973031324"/>
    <hyperlink ref="F94" r:id="rId2" display="https://podminky.urs.cz/item/CS_URS_2025_02/973032616"/>
    <hyperlink ref="F97" r:id="rId3" display="https://podminky.urs.cz/item/CS_URS_2025_02/974032123"/>
    <hyperlink ref="F100" r:id="rId4" display="https://podminky.urs.cz/item/CS_URS_2025_02/977151115"/>
    <hyperlink ref="F104" r:id="rId5" display="https://podminky.urs.cz/item/CS_URS_2025_02/997013213"/>
    <hyperlink ref="F107" r:id="rId6" display="https://podminky.urs.cz/item/CS_URS_2025_02/997013501"/>
    <hyperlink ref="F110" r:id="rId7" display="https://podminky.urs.cz/item/CS_URS_2025_02/997013509"/>
    <hyperlink ref="F114" r:id="rId8" display="https://podminky.urs.cz/item/CS_URS_2025_02/997013871"/>
    <hyperlink ref="F118" r:id="rId9" display="https://podminky.urs.cz/item/CS_URS_2025_02/998018002"/>
    <hyperlink ref="F123" r:id="rId10" display="https://podminky.urs.cz/item/CS_URS_2025_02/741110001"/>
    <hyperlink ref="F129" r:id="rId11" display="https://podminky.urs.cz/item/CS_URS_2025_02/741120001"/>
    <hyperlink ref="F135" r:id="rId12" display="https://podminky.urs.cz/item/CS_URS_2025_02/741120003"/>
    <hyperlink ref="F141" r:id="rId13" display="https://podminky.urs.cz/item/CS_URS_2025_02/741122015"/>
    <hyperlink ref="F147" r:id="rId14" display="https://podminky.urs.cz/item/CS_URS_2025_02/741122016"/>
    <hyperlink ref="F153" r:id="rId15" display="https://podminky.urs.cz/item/CS_URS_2025_02/741122032"/>
    <hyperlink ref="F159" r:id="rId16" display="https://podminky.urs.cz/item/CS_URS_2025_02/741122034"/>
    <hyperlink ref="F165" r:id="rId17" display="https://podminky.urs.cz/item/CS_URS_2025_02/741130001"/>
    <hyperlink ref="F168" r:id="rId18" display="https://podminky.urs.cz/item/CS_URS_2025_02/741130003"/>
    <hyperlink ref="F171" r:id="rId19" display="https://podminky.urs.cz/item/CS_URS_2025_02/741130007"/>
    <hyperlink ref="F174" r:id="rId20" display="https://podminky.urs.cz/item/CS_URS_2025_02/741130021"/>
    <hyperlink ref="F177" r:id="rId21" display="https://podminky.urs.cz/item/CS_URS_2025_02/741130022"/>
    <hyperlink ref="F180" r:id="rId22" display="https://podminky.urs.cz/item/CS_URS_2025_02/741210003"/>
    <hyperlink ref="F185" r:id="rId23" display="https://podminky.urs.cz/item/CS_URS_2025_02/741320183"/>
    <hyperlink ref="F190" r:id="rId24" display="https://podminky.urs.cz/item/CS_URS_2025_02/741450001"/>
    <hyperlink ref="F195" r:id="rId25" display="https://podminky.urs.cz/item/CS_URS_2025_02/741810002"/>
    <hyperlink ref="F198" r:id="rId26" display="https://podminky.urs.cz/item/CS_URS_2025_02/741910412"/>
    <hyperlink ref="F209" r:id="rId27" display="https://podminky.urs.cz/item/CS_URS_2025_02/741920111"/>
    <hyperlink ref="F212" r:id="rId28" display="https://podminky.urs.cz/item/CS_URS_2025_02/741920113"/>
    <hyperlink ref="F217" r:id="rId29" display="https://podminky.urs.cz/item/CS_URS_2025_02/998741312"/>
    <hyperlink ref="F221" r:id="rId30" display="https://podminky.urs.cz/item/CS_URS_2025_02/HZS2231"/>
    <hyperlink ref="F224" r:id="rId31" display="https://podminky.urs.cz/item/CS_URS_2025_02/HZS2232"/>
    <hyperlink ref="F227" r:id="rId32" display="https://podminky.urs.cz/item/CS_URS_2025_02/HZS4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81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Realizace úspor energie Mateřská škola Žebrák – Výměna zdroje a otopné soustavy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1309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1139</v>
      </c>
      <c r="G12" s="41"/>
      <c r="H12" s="41"/>
      <c r="I12" s="135" t="s">
        <v>23</v>
      </c>
      <c r="J12" s="140" t="str">
        <f>'Rekapitulace stavby'!AN8</f>
        <v>10. 10. 2025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1139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1140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1141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1140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1141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ROUND((SUM(BE86:BE126)),  2)</f>
        <v>0</v>
      </c>
      <c r="G33" s="41"/>
      <c r="H33" s="41"/>
      <c r="I33" s="151">
        <v>0.20999999999999999</v>
      </c>
      <c r="J33" s="150">
        <f>ROUND(((SUM(BE86:BE126))*I33),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ROUND((SUM(BF86:BF126)),  2)</f>
        <v>0</v>
      </c>
      <c r="G34" s="41"/>
      <c r="H34" s="41"/>
      <c r="I34" s="151">
        <v>0.12</v>
      </c>
      <c r="J34" s="150">
        <f>ROUND(((SUM(BF86:BF126))*I34),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ROUND((SUM(BG86:BG126)),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ROUND((SUM(BH86:BH126)),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ROUND((SUM(BI86:BI126)),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Realizace úspor energie Mateřská škola Žebrák – Výměna zdroje a otopné soustavy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VRN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Město Žebrák, Náměstí 1, 26753 Žebrák</v>
      </c>
      <c r="G52" s="43"/>
      <c r="H52" s="43"/>
      <c r="I52" s="35" t="s">
        <v>23</v>
      </c>
      <c r="J52" s="75" t="str">
        <f>IF(J12="","",J12)</f>
        <v>10. 10. 2025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Žebrák, Náměstí 1, 26753 Žebrák</v>
      </c>
      <c r="G54" s="43"/>
      <c r="H54" s="43"/>
      <c r="I54" s="35" t="s">
        <v>31</v>
      </c>
      <c r="J54" s="39" t="str">
        <f>E21</f>
        <v>Christopher Jaroš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Christopher Jaroš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114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1310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1311</v>
      </c>
      <c r="E62" s="177"/>
      <c r="F62" s="177"/>
      <c r="G62" s="177"/>
      <c r="H62" s="177"/>
      <c r="I62" s="177"/>
      <c r="J62" s="178">
        <f>J95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1312</v>
      </c>
      <c r="E63" s="177"/>
      <c r="F63" s="177"/>
      <c r="G63" s="177"/>
      <c r="H63" s="177"/>
      <c r="I63" s="177"/>
      <c r="J63" s="178">
        <f>J99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1313</v>
      </c>
      <c r="E64" s="177"/>
      <c r="F64" s="177"/>
      <c r="G64" s="177"/>
      <c r="H64" s="177"/>
      <c r="I64" s="177"/>
      <c r="J64" s="178">
        <f>J106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1314</v>
      </c>
      <c r="E65" s="177"/>
      <c r="F65" s="177"/>
      <c r="G65" s="177"/>
      <c r="H65" s="177"/>
      <c r="I65" s="177"/>
      <c r="J65" s="178">
        <f>J116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1315</v>
      </c>
      <c r="E66" s="177"/>
      <c r="F66" s="177"/>
      <c r="G66" s="177"/>
      <c r="H66" s="177"/>
      <c r="I66" s="177"/>
      <c r="J66" s="178">
        <f>J123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6.25" customHeight="1">
      <c r="A76" s="41"/>
      <c r="B76" s="42"/>
      <c r="C76" s="43"/>
      <c r="D76" s="43"/>
      <c r="E76" s="163" t="str">
        <f>E7</f>
        <v>Realizace úspor energie Mateřská škola Žebrák – Výměna zdroje a otopné soustavy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87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VRN - VRN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Město Žebrák, Náměstí 1, 26753 Žebrák</v>
      </c>
      <c r="G80" s="43"/>
      <c r="H80" s="43"/>
      <c r="I80" s="35" t="s">
        <v>23</v>
      </c>
      <c r="J80" s="75" t="str">
        <f>IF(J12="","",J12)</f>
        <v>10. 10. 2025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E15</f>
        <v>Město Žebrák, Náměstí 1, 26753 Žebrák</v>
      </c>
      <c r="G82" s="43"/>
      <c r="H82" s="43"/>
      <c r="I82" s="35" t="s">
        <v>31</v>
      </c>
      <c r="J82" s="39" t="str">
        <f>E21</f>
        <v>Christopher Jaroš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29</v>
      </c>
      <c r="D83" s="43"/>
      <c r="E83" s="43"/>
      <c r="F83" s="30" t="str">
        <f>IF(E18="","",E18)</f>
        <v>Vyplň údaj</v>
      </c>
      <c r="G83" s="43"/>
      <c r="H83" s="43"/>
      <c r="I83" s="35" t="s">
        <v>34</v>
      </c>
      <c r="J83" s="39" t="str">
        <f>E24</f>
        <v>Christopher Jaroš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117</v>
      </c>
      <c r="D85" s="183" t="s">
        <v>57</v>
      </c>
      <c r="E85" s="183" t="s">
        <v>53</v>
      </c>
      <c r="F85" s="183" t="s">
        <v>54</v>
      </c>
      <c r="G85" s="183" t="s">
        <v>118</v>
      </c>
      <c r="H85" s="183" t="s">
        <v>119</v>
      </c>
      <c r="I85" s="183" t="s">
        <v>120</v>
      </c>
      <c r="J85" s="183" t="s">
        <v>91</v>
      </c>
      <c r="K85" s="184" t="s">
        <v>121</v>
      </c>
      <c r="L85" s="185"/>
      <c r="M85" s="95" t="s">
        <v>19</v>
      </c>
      <c r="N85" s="96" t="s">
        <v>42</v>
      </c>
      <c r="O85" s="96" t="s">
        <v>122</v>
      </c>
      <c r="P85" s="96" t="s">
        <v>123</v>
      </c>
      <c r="Q85" s="96" t="s">
        <v>124</v>
      </c>
      <c r="R85" s="96" t="s">
        <v>125</v>
      </c>
      <c r="S85" s="96" t="s">
        <v>126</v>
      </c>
      <c r="T85" s="97" t="s">
        <v>127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128</v>
      </c>
      <c r="D86" s="43"/>
      <c r="E86" s="43"/>
      <c r="F86" s="43"/>
      <c r="G86" s="43"/>
      <c r="H86" s="43"/>
      <c r="I86" s="43"/>
      <c r="J86" s="186">
        <f>BK86</f>
        <v>0</v>
      </c>
      <c r="K86" s="43"/>
      <c r="L86" s="47"/>
      <c r="M86" s="98"/>
      <c r="N86" s="187"/>
      <c r="O86" s="99"/>
      <c r="P86" s="188">
        <f>P87</f>
        <v>0</v>
      </c>
      <c r="Q86" s="99"/>
      <c r="R86" s="188">
        <f>R87</f>
        <v>0</v>
      </c>
      <c r="S86" s="99"/>
      <c r="T86" s="189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71</v>
      </c>
      <c r="AU86" s="20" t="s">
        <v>92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71</v>
      </c>
      <c r="E87" s="194" t="s">
        <v>84</v>
      </c>
      <c r="F87" s="194" t="s">
        <v>1115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P88+P95+P99+P106+P116+P123</f>
        <v>0</v>
      </c>
      <c r="Q87" s="199"/>
      <c r="R87" s="200">
        <f>R88+R95+R99+R106+R116+R123</f>
        <v>0</v>
      </c>
      <c r="S87" s="199"/>
      <c r="T87" s="201">
        <f>T88+T95+T99+T106+T116+T123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165</v>
      </c>
      <c r="AT87" s="203" t="s">
        <v>71</v>
      </c>
      <c r="AU87" s="203" t="s">
        <v>72</v>
      </c>
      <c r="AY87" s="202" t="s">
        <v>131</v>
      </c>
      <c r="BK87" s="204">
        <f>BK88+BK95+BK99+BK106+BK116+BK123</f>
        <v>0</v>
      </c>
    </row>
    <row r="88" s="12" customFormat="1" ht="22.8" customHeight="1">
      <c r="A88" s="12"/>
      <c r="B88" s="191"/>
      <c r="C88" s="192"/>
      <c r="D88" s="193" t="s">
        <v>71</v>
      </c>
      <c r="E88" s="205" t="s">
        <v>1316</v>
      </c>
      <c r="F88" s="205" t="s">
        <v>1317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SUM(P89:P94)</f>
        <v>0</v>
      </c>
      <c r="Q88" s="199"/>
      <c r="R88" s="200">
        <f>SUM(R89:R94)</f>
        <v>0</v>
      </c>
      <c r="S88" s="199"/>
      <c r="T88" s="201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165</v>
      </c>
      <c r="AT88" s="203" t="s">
        <v>71</v>
      </c>
      <c r="AU88" s="203" t="s">
        <v>77</v>
      </c>
      <c r="AY88" s="202" t="s">
        <v>131</v>
      </c>
      <c r="BK88" s="204">
        <f>SUM(BK89:BK94)</f>
        <v>0</v>
      </c>
    </row>
    <row r="89" s="2" customFormat="1" ht="16.5" customHeight="1">
      <c r="A89" s="41"/>
      <c r="B89" s="42"/>
      <c r="C89" s="207" t="s">
        <v>77</v>
      </c>
      <c r="D89" s="207" t="s">
        <v>133</v>
      </c>
      <c r="E89" s="208" t="s">
        <v>1318</v>
      </c>
      <c r="F89" s="209" t="s">
        <v>1319</v>
      </c>
      <c r="G89" s="210" t="s">
        <v>492</v>
      </c>
      <c r="H89" s="211">
        <v>1</v>
      </c>
      <c r="I89" s="212"/>
      <c r="J89" s="213">
        <f>ROUND(I89*H89,2)</f>
        <v>0</v>
      </c>
      <c r="K89" s="209" t="s">
        <v>137</v>
      </c>
      <c r="L89" s="47"/>
      <c r="M89" s="214" t="s">
        <v>19</v>
      </c>
      <c r="N89" s="215" t="s">
        <v>43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1320</v>
      </c>
      <c r="AT89" s="218" t="s">
        <v>133</v>
      </c>
      <c r="AU89" s="218" t="s">
        <v>81</v>
      </c>
      <c r="AY89" s="20" t="s">
        <v>131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77</v>
      </c>
      <c r="BK89" s="219">
        <f>ROUND(I89*H89,2)</f>
        <v>0</v>
      </c>
      <c r="BL89" s="20" t="s">
        <v>1320</v>
      </c>
      <c r="BM89" s="218" t="s">
        <v>1321</v>
      </c>
    </row>
    <row r="90" s="2" customFormat="1">
      <c r="A90" s="41"/>
      <c r="B90" s="42"/>
      <c r="C90" s="43"/>
      <c r="D90" s="220" t="s">
        <v>140</v>
      </c>
      <c r="E90" s="43"/>
      <c r="F90" s="221" t="s">
        <v>1319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140</v>
      </c>
      <c r="AU90" s="20" t="s">
        <v>81</v>
      </c>
    </row>
    <row r="91" s="2" customFormat="1">
      <c r="A91" s="41"/>
      <c r="B91" s="42"/>
      <c r="C91" s="43"/>
      <c r="D91" s="225" t="s">
        <v>142</v>
      </c>
      <c r="E91" s="43"/>
      <c r="F91" s="226" t="s">
        <v>1322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142</v>
      </c>
      <c r="AU91" s="20" t="s">
        <v>81</v>
      </c>
    </row>
    <row r="92" s="2" customFormat="1" ht="16.5" customHeight="1">
      <c r="A92" s="41"/>
      <c r="B92" s="42"/>
      <c r="C92" s="207" t="s">
        <v>81</v>
      </c>
      <c r="D92" s="207" t="s">
        <v>133</v>
      </c>
      <c r="E92" s="208" t="s">
        <v>1323</v>
      </c>
      <c r="F92" s="209" t="s">
        <v>1324</v>
      </c>
      <c r="G92" s="210" t="s">
        <v>492</v>
      </c>
      <c r="H92" s="211">
        <v>1</v>
      </c>
      <c r="I92" s="212"/>
      <c r="J92" s="213">
        <f>ROUND(I92*H92,2)</f>
        <v>0</v>
      </c>
      <c r="K92" s="209" t="s">
        <v>137</v>
      </c>
      <c r="L92" s="47"/>
      <c r="M92" s="214" t="s">
        <v>19</v>
      </c>
      <c r="N92" s="215" t="s">
        <v>43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1320</v>
      </c>
      <c r="AT92" s="218" t="s">
        <v>133</v>
      </c>
      <c r="AU92" s="218" t="s">
        <v>81</v>
      </c>
      <c r="AY92" s="20" t="s">
        <v>131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77</v>
      </c>
      <c r="BK92" s="219">
        <f>ROUND(I92*H92,2)</f>
        <v>0</v>
      </c>
      <c r="BL92" s="20" t="s">
        <v>1320</v>
      </c>
      <c r="BM92" s="218" t="s">
        <v>1325</v>
      </c>
    </row>
    <row r="93" s="2" customFormat="1">
      <c r="A93" s="41"/>
      <c r="B93" s="42"/>
      <c r="C93" s="43"/>
      <c r="D93" s="220" t="s">
        <v>140</v>
      </c>
      <c r="E93" s="43"/>
      <c r="F93" s="221" t="s">
        <v>1324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140</v>
      </c>
      <c r="AU93" s="20" t="s">
        <v>81</v>
      </c>
    </row>
    <row r="94" s="2" customFormat="1">
      <c r="A94" s="41"/>
      <c r="B94" s="42"/>
      <c r="C94" s="43"/>
      <c r="D94" s="225" t="s">
        <v>142</v>
      </c>
      <c r="E94" s="43"/>
      <c r="F94" s="226" t="s">
        <v>1326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142</v>
      </c>
      <c r="AU94" s="20" t="s">
        <v>81</v>
      </c>
    </row>
    <row r="95" s="12" customFormat="1" ht="22.8" customHeight="1">
      <c r="A95" s="12"/>
      <c r="B95" s="191"/>
      <c r="C95" s="192"/>
      <c r="D95" s="193" t="s">
        <v>71</v>
      </c>
      <c r="E95" s="205" t="s">
        <v>1327</v>
      </c>
      <c r="F95" s="205" t="s">
        <v>1328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SUM(P96:P98)</f>
        <v>0</v>
      </c>
      <c r="Q95" s="199"/>
      <c r="R95" s="200">
        <f>SUM(R96:R98)</f>
        <v>0</v>
      </c>
      <c r="S95" s="199"/>
      <c r="T95" s="201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165</v>
      </c>
      <c r="AT95" s="203" t="s">
        <v>71</v>
      </c>
      <c r="AU95" s="203" t="s">
        <v>77</v>
      </c>
      <c r="AY95" s="202" t="s">
        <v>131</v>
      </c>
      <c r="BK95" s="204">
        <f>SUM(BK96:BK98)</f>
        <v>0</v>
      </c>
    </row>
    <row r="96" s="2" customFormat="1" ht="16.5" customHeight="1">
      <c r="A96" s="41"/>
      <c r="B96" s="42"/>
      <c r="C96" s="207" t="s">
        <v>153</v>
      </c>
      <c r="D96" s="207" t="s">
        <v>133</v>
      </c>
      <c r="E96" s="208" t="s">
        <v>1329</v>
      </c>
      <c r="F96" s="209" t="s">
        <v>1328</v>
      </c>
      <c r="G96" s="210" t="s">
        <v>492</v>
      </c>
      <c r="H96" s="211">
        <v>1</v>
      </c>
      <c r="I96" s="212"/>
      <c r="J96" s="213">
        <f>ROUND(I96*H96,2)</f>
        <v>0</v>
      </c>
      <c r="K96" s="209" t="s">
        <v>137</v>
      </c>
      <c r="L96" s="47"/>
      <c r="M96" s="214" t="s">
        <v>19</v>
      </c>
      <c r="N96" s="215" t="s">
        <v>43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1320</v>
      </c>
      <c r="AT96" s="218" t="s">
        <v>133</v>
      </c>
      <c r="AU96" s="218" t="s">
        <v>81</v>
      </c>
      <c r="AY96" s="20" t="s">
        <v>131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77</v>
      </c>
      <c r="BK96" s="219">
        <f>ROUND(I96*H96,2)</f>
        <v>0</v>
      </c>
      <c r="BL96" s="20" t="s">
        <v>1320</v>
      </c>
      <c r="BM96" s="218" t="s">
        <v>1330</v>
      </c>
    </row>
    <row r="97" s="2" customFormat="1">
      <c r="A97" s="41"/>
      <c r="B97" s="42"/>
      <c r="C97" s="43"/>
      <c r="D97" s="220" t="s">
        <v>140</v>
      </c>
      <c r="E97" s="43"/>
      <c r="F97" s="221" t="s">
        <v>1328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140</v>
      </c>
      <c r="AU97" s="20" t="s">
        <v>81</v>
      </c>
    </row>
    <row r="98" s="2" customFormat="1">
      <c r="A98" s="41"/>
      <c r="B98" s="42"/>
      <c r="C98" s="43"/>
      <c r="D98" s="225" t="s">
        <v>142</v>
      </c>
      <c r="E98" s="43"/>
      <c r="F98" s="226" t="s">
        <v>1331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142</v>
      </c>
      <c r="AU98" s="20" t="s">
        <v>81</v>
      </c>
    </row>
    <row r="99" s="12" customFormat="1" ht="22.8" customHeight="1">
      <c r="A99" s="12"/>
      <c r="B99" s="191"/>
      <c r="C99" s="192"/>
      <c r="D99" s="193" t="s">
        <v>71</v>
      </c>
      <c r="E99" s="205" t="s">
        <v>1332</v>
      </c>
      <c r="F99" s="205" t="s">
        <v>1333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SUM(P100:P105)</f>
        <v>0</v>
      </c>
      <c r="Q99" s="199"/>
      <c r="R99" s="200">
        <f>SUM(R100:R105)</f>
        <v>0</v>
      </c>
      <c r="S99" s="199"/>
      <c r="T99" s="201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165</v>
      </c>
      <c r="AT99" s="203" t="s">
        <v>71</v>
      </c>
      <c r="AU99" s="203" t="s">
        <v>77</v>
      </c>
      <c r="AY99" s="202" t="s">
        <v>131</v>
      </c>
      <c r="BK99" s="204">
        <f>SUM(BK100:BK105)</f>
        <v>0</v>
      </c>
    </row>
    <row r="100" s="2" customFormat="1" ht="16.5" customHeight="1">
      <c r="A100" s="41"/>
      <c r="B100" s="42"/>
      <c r="C100" s="207" t="s">
        <v>138</v>
      </c>
      <c r="D100" s="207" t="s">
        <v>133</v>
      </c>
      <c r="E100" s="208" t="s">
        <v>1334</v>
      </c>
      <c r="F100" s="209" t="s">
        <v>1333</v>
      </c>
      <c r="G100" s="210" t="s">
        <v>492</v>
      </c>
      <c r="H100" s="211">
        <v>1</v>
      </c>
      <c r="I100" s="212"/>
      <c r="J100" s="213">
        <f>ROUND(I100*H100,2)</f>
        <v>0</v>
      </c>
      <c r="K100" s="209" t="s">
        <v>137</v>
      </c>
      <c r="L100" s="47"/>
      <c r="M100" s="214" t="s">
        <v>19</v>
      </c>
      <c r="N100" s="215" t="s">
        <v>43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1320</v>
      </c>
      <c r="AT100" s="218" t="s">
        <v>133</v>
      </c>
      <c r="AU100" s="218" t="s">
        <v>81</v>
      </c>
      <c r="AY100" s="20" t="s">
        <v>131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77</v>
      </c>
      <c r="BK100" s="219">
        <f>ROUND(I100*H100,2)</f>
        <v>0</v>
      </c>
      <c r="BL100" s="20" t="s">
        <v>1320</v>
      </c>
      <c r="BM100" s="218" t="s">
        <v>1335</v>
      </c>
    </row>
    <row r="101" s="2" customFormat="1">
      <c r="A101" s="41"/>
      <c r="B101" s="42"/>
      <c r="C101" s="43"/>
      <c r="D101" s="220" t="s">
        <v>140</v>
      </c>
      <c r="E101" s="43"/>
      <c r="F101" s="221" t="s">
        <v>1333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140</v>
      </c>
      <c r="AU101" s="20" t="s">
        <v>81</v>
      </c>
    </row>
    <row r="102" s="2" customFormat="1">
      <c r="A102" s="41"/>
      <c r="B102" s="42"/>
      <c r="C102" s="43"/>
      <c r="D102" s="225" t="s">
        <v>142</v>
      </c>
      <c r="E102" s="43"/>
      <c r="F102" s="226" t="s">
        <v>1336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142</v>
      </c>
      <c r="AU102" s="20" t="s">
        <v>81</v>
      </c>
    </row>
    <row r="103" s="2" customFormat="1" ht="16.5" customHeight="1">
      <c r="A103" s="41"/>
      <c r="B103" s="42"/>
      <c r="C103" s="207" t="s">
        <v>165</v>
      </c>
      <c r="D103" s="207" t="s">
        <v>133</v>
      </c>
      <c r="E103" s="208" t="s">
        <v>1337</v>
      </c>
      <c r="F103" s="209" t="s">
        <v>1338</v>
      </c>
      <c r="G103" s="210" t="s">
        <v>492</v>
      </c>
      <c r="H103" s="211">
        <v>1</v>
      </c>
      <c r="I103" s="212"/>
      <c r="J103" s="213">
        <f>ROUND(I103*H103,2)</f>
        <v>0</v>
      </c>
      <c r="K103" s="209" t="s">
        <v>137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1320</v>
      </c>
      <c r="AT103" s="218" t="s">
        <v>133</v>
      </c>
      <c r="AU103" s="218" t="s">
        <v>81</v>
      </c>
      <c r="AY103" s="20" t="s">
        <v>131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77</v>
      </c>
      <c r="BK103" s="219">
        <f>ROUND(I103*H103,2)</f>
        <v>0</v>
      </c>
      <c r="BL103" s="20" t="s">
        <v>1320</v>
      </c>
      <c r="BM103" s="218" t="s">
        <v>1339</v>
      </c>
    </row>
    <row r="104" s="2" customFormat="1">
      <c r="A104" s="41"/>
      <c r="B104" s="42"/>
      <c r="C104" s="43"/>
      <c r="D104" s="220" t="s">
        <v>140</v>
      </c>
      <c r="E104" s="43"/>
      <c r="F104" s="221" t="s">
        <v>1338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140</v>
      </c>
      <c r="AU104" s="20" t="s">
        <v>81</v>
      </c>
    </row>
    <row r="105" s="2" customFormat="1">
      <c r="A105" s="41"/>
      <c r="B105" s="42"/>
      <c r="C105" s="43"/>
      <c r="D105" s="225" t="s">
        <v>142</v>
      </c>
      <c r="E105" s="43"/>
      <c r="F105" s="226" t="s">
        <v>1340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142</v>
      </c>
      <c r="AU105" s="20" t="s">
        <v>81</v>
      </c>
    </row>
    <row r="106" s="12" customFormat="1" ht="22.8" customHeight="1">
      <c r="A106" s="12"/>
      <c r="B106" s="191"/>
      <c r="C106" s="192"/>
      <c r="D106" s="193" t="s">
        <v>71</v>
      </c>
      <c r="E106" s="205" t="s">
        <v>1341</v>
      </c>
      <c r="F106" s="205" t="s">
        <v>1342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SUM(P107:P115)</f>
        <v>0</v>
      </c>
      <c r="Q106" s="199"/>
      <c r="R106" s="200">
        <f>SUM(R107:R115)</f>
        <v>0</v>
      </c>
      <c r="S106" s="199"/>
      <c r="T106" s="201">
        <f>SUM(T107:T115)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165</v>
      </c>
      <c r="AT106" s="203" t="s">
        <v>71</v>
      </c>
      <c r="AU106" s="203" t="s">
        <v>77</v>
      </c>
      <c r="AY106" s="202" t="s">
        <v>131</v>
      </c>
      <c r="BK106" s="204">
        <f>SUM(BK107:BK115)</f>
        <v>0</v>
      </c>
    </row>
    <row r="107" s="2" customFormat="1" ht="16.5" customHeight="1">
      <c r="A107" s="41"/>
      <c r="B107" s="42"/>
      <c r="C107" s="207" t="s">
        <v>173</v>
      </c>
      <c r="D107" s="207" t="s">
        <v>133</v>
      </c>
      <c r="E107" s="208" t="s">
        <v>1343</v>
      </c>
      <c r="F107" s="209" t="s">
        <v>1344</v>
      </c>
      <c r="G107" s="210" t="s">
        <v>492</v>
      </c>
      <c r="H107" s="211">
        <v>1</v>
      </c>
      <c r="I107" s="212"/>
      <c r="J107" s="213">
        <f>ROUND(I107*H107,2)</f>
        <v>0</v>
      </c>
      <c r="K107" s="209" t="s">
        <v>137</v>
      </c>
      <c r="L107" s="47"/>
      <c r="M107" s="214" t="s">
        <v>19</v>
      </c>
      <c r="N107" s="215" t="s">
        <v>43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1320</v>
      </c>
      <c r="AT107" s="218" t="s">
        <v>133</v>
      </c>
      <c r="AU107" s="218" t="s">
        <v>81</v>
      </c>
      <c r="AY107" s="20" t="s">
        <v>131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77</v>
      </c>
      <c r="BK107" s="219">
        <f>ROUND(I107*H107,2)</f>
        <v>0</v>
      </c>
      <c r="BL107" s="20" t="s">
        <v>1320</v>
      </c>
      <c r="BM107" s="218" t="s">
        <v>1345</v>
      </c>
    </row>
    <row r="108" s="2" customFormat="1">
      <c r="A108" s="41"/>
      <c r="B108" s="42"/>
      <c r="C108" s="43"/>
      <c r="D108" s="220" t="s">
        <v>140</v>
      </c>
      <c r="E108" s="43"/>
      <c r="F108" s="221" t="s">
        <v>1344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140</v>
      </c>
      <c r="AU108" s="20" t="s">
        <v>81</v>
      </c>
    </row>
    <row r="109" s="2" customFormat="1">
      <c r="A109" s="41"/>
      <c r="B109" s="42"/>
      <c r="C109" s="43"/>
      <c r="D109" s="225" t="s">
        <v>142</v>
      </c>
      <c r="E109" s="43"/>
      <c r="F109" s="226" t="s">
        <v>1346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142</v>
      </c>
      <c r="AU109" s="20" t="s">
        <v>81</v>
      </c>
    </row>
    <row r="110" s="2" customFormat="1" ht="16.5" customHeight="1">
      <c r="A110" s="41"/>
      <c r="B110" s="42"/>
      <c r="C110" s="207" t="s">
        <v>181</v>
      </c>
      <c r="D110" s="207" t="s">
        <v>133</v>
      </c>
      <c r="E110" s="208" t="s">
        <v>1347</v>
      </c>
      <c r="F110" s="209" t="s">
        <v>1348</v>
      </c>
      <c r="G110" s="210" t="s">
        <v>1349</v>
      </c>
      <c r="H110" s="211">
        <v>10</v>
      </c>
      <c r="I110" s="212"/>
      <c r="J110" s="213">
        <f>ROUND(I110*H110,2)</f>
        <v>0</v>
      </c>
      <c r="K110" s="209" t="s">
        <v>137</v>
      </c>
      <c r="L110" s="47"/>
      <c r="M110" s="214" t="s">
        <v>19</v>
      </c>
      <c r="N110" s="215" t="s">
        <v>43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1320</v>
      </c>
      <c r="AT110" s="218" t="s">
        <v>133</v>
      </c>
      <c r="AU110" s="218" t="s">
        <v>81</v>
      </c>
      <c r="AY110" s="20" t="s">
        <v>131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77</v>
      </c>
      <c r="BK110" s="219">
        <f>ROUND(I110*H110,2)</f>
        <v>0</v>
      </c>
      <c r="BL110" s="20" t="s">
        <v>1320</v>
      </c>
      <c r="BM110" s="218" t="s">
        <v>1350</v>
      </c>
    </row>
    <row r="111" s="2" customFormat="1">
      <c r="A111" s="41"/>
      <c r="B111" s="42"/>
      <c r="C111" s="43"/>
      <c r="D111" s="220" t="s">
        <v>140</v>
      </c>
      <c r="E111" s="43"/>
      <c r="F111" s="221" t="s">
        <v>1348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140</v>
      </c>
      <c r="AU111" s="20" t="s">
        <v>81</v>
      </c>
    </row>
    <row r="112" s="2" customFormat="1">
      <c r="A112" s="41"/>
      <c r="B112" s="42"/>
      <c r="C112" s="43"/>
      <c r="D112" s="225" t="s">
        <v>142</v>
      </c>
      <c r="E112" s="43"/>
      <c r="F112" s="226" t="s">
        <v>1351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142</v>
      </c>
      <c r="AU112" s="20" t="s">
        <v>81</v>
      </c>
    </row>
    <row r="113" s="2" customFormat="1" ht="16.5" customHeight="1">
      <c r="A113" s="41"/>
      <c r="B113" s="42"/>
      <c r="C113" s="207" t="s">
        <v>188</v>
      </c>
      <c r="D113" s="207" t="s">
        <v>133</v>
      </c>
      <c r="E113" s="208" t="s">
        <v>1352</v>
      </c>
      <c r="F113" s="209" t="s">
        <v>1353</v>
      </c>
      <c r="G113" s="210" t="s">
        <v>492</v>
      </c>
      <c r="H113" s="211">
        <v>1</v>
      </c>
      <c r="I113" s="212"/>
      <c r="J113" s="213">
        <f>ROUND(I113*H113,2)</f>
        <v>0</v>
      </c>
      <c r="K113" s="209" t="s">
        <v>137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1320</v>
      </c>
      <c r="AT113" s="218" t="s">
        <v>133</v>
      </c>
      <c r="AU113" s="218" t="s">
        <v>81</v>
      </c>
      <c r="AY113" s="20" t="s">
        <v>131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77</v>
      </c>
      <c r="BK113" s="219">
        <f>ROUND(I113*H113,2)</f>
        <v>0</v>
      </c>
      <c r="BL113" s="20" t="s">
        <v>1320</v>
      </c>
      <c r="BM113" s="218" t="s">
        <v>1354</v>
      </c>
    </row>
    <row r="114" s="2" customFormat="1">
      <c r="A114" s="41"/>
      <c r="B114" s="42"/>
      <c r="C114" s="43"/>
      <c r="D114" s="220" t="s">
        <v>140</v>
      </c>
      <c r="E114" s="43"/>
      <c r="F114" s="221" t="s">
        <v>1353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140</v>
      </c>
      <c r="AU114" s="20" t="s">
        <v>81</v>
      </c>
    </row>
    <row r="115" s="2" customFormat="1">
      <c r="A115" s="41"/>
      <c r="B115" s="42"/>
      <c r="C115" s="43"/>
      <c r="D115" s="225" t="s">
        <v>142</v>
      </c>
      <c r="E115" s="43"/>
      <c r="F115" s="226" t="s">
        <v>1355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142</v>
      </c>
      <c r="AU115" s="20" t="s">
        <v>81</v>
      </c>
    </row>
    <row r="116" s="12" customFormat="1" ht="22.8" customHeight="1">
      <c r="A116" s="12"/>
      <c r="B116" s="191"/>
      <c r="C116" s="192"/>
      <c r="D116" s="193" t="s">
        <v>71</v>
      </c>
      <c r="E116" s="205" t="s">
        <v>1356</v>
      </c>
      <c r="F116" s="205" t="s">
        <v>1357</v>
      </c>
      <c r="G116" s="192"/>
      <c r="H116" s="192"/>
      <c r="I116" s="195"/>
      <c r="J116" s="206">
        <f>BK116</f>
        <v>0</v>
      </c>
      <c r="K116" s="192"/>
      <c r="L116" s="197"/>
      <c r="M116" s="198"/>
      <c r="N116" s="199"/>
      <c r="O116" s="199"/>
      <c r="P116" s="200">
        <f>SUM(P117:P122)</f>
        <v>0</v>
      </c>
      <c r="Q116" s="199"/>
      <c r="R116" s="200">
        <f>SUM(R117:R122)</f>
        <v>0</v>
      </c>
      <c r="S116" s="199"/>
      <c r="T116" s="201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165</v>
      </c>
      <c r="AT116" s="203" t="s">
        <v>71</v>
      </c>
      <c r="AU116" s="203" t="s">
        <v>77</v>
      </c>
      <c r="AY116" s="202" t="s">
        <v>131</v>
      </c>
      <c r="BK116" s="204">
        <f>SUM(BK117:BK122)</f>
        <v>0</v>
      </c>
    </row>
    <row r="117" s="2" customFormat="1" ht="16.5" customHeight="1">
      <c r="A117" s="41"/>
      <c r="B117" s="42"/>
      <c r="C117" s="207" t="s">
        <v>195</v>
      </c>
      <c r="D117" s="207" t="s">
        <v>133</v>
      </c>
      <c r="E117" s="208" t="s">
        <v>1358</v>
      </c>
      <c r="F117" s="209" t="s">
        <v>1359</v>
      </c>
      <c r="G117" s="210" t="s">
        <v>492</v>
      </c>
      <c r="H117" s="211">
        <v>1</v>
      </c>
      <c r="I117" s="212"/>
      <c r="J117" s="213">
        <f>ROUND(I117*H117,2)</f>
        <v>0</v>
      </c>
      <c r="K117" s="209" t="s">
        <v>137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1320</v>
      </c>
      <c r="AT117" s="218" t="s">
        <v>133</v>
      </c>
      <c r="AU117" s="218" t="s">
        <v>81</v>
      </c>
      <c r="AY117" s="20" t="s">
        <v>131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77</v>
      </c>
      <c r="BK117" s="219">
        <f>ROUND(I117*H117,2)</f>
        <v>0</v>
      </c>
      <c r="BL117" s="20" t="s">
        <v>1320</v>
      </c>
      <c r="BM117" s="218" t="s">
        <v>1360</v>
      </c>
    </row>
    <row r="118" s="2" customFormat="1">
      <c r="A118" s="41"/>
      <c r="B118" s="42"/>
      <c r="C118" s="43"/>
      <c r="D118" s="220" t="s">
        <v>140</v>
      </c>
      <c r="E118" s="43"/>
      <c r="F118" s="221" t="s">
        <v>1359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140</v>
      </c>
      <c r="AU118" s="20" t="s">
        <v>81</v>
      </c>
    </row>
    <row r="119" s="2" customFormat="1">
      <c r="A119" s="41"/>
      <c r="B119" s="42"/>
      <c r="C119" s="43"/>
      <c r="D119" s="225" t="s">
        <v>142</v>
      </c>
      <c r="E119" s="43"/>
      <c r="F119" s="226" t="s">
        <v>1361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142</v>
      </c>
      <c r="AU119" s="20" t="s">
        <v>81</v>
      </c>
    </row>
    <row r="120" s="2" customFormat="1" ht="16.5" customHeight="1">
      <c r="A120" s="41"/>
      <c r="B120" s="42"/>
      <c r="C120" s="207" t="s">
        <v>202</v>
      </c>
      <c r="D120" s="207" t="s">
        <v>133</v>
      </c>
      <c r="E120" s="208" t="s">
        <v>1362</v>
      </c>
      <c r="F120" s="209" t="s">
        <v>1363</v>
      </c>
      <c r="G120" s="210" t="s">
        <v>492</v>
      </c>
      <c r="H120" s="211">
        <v>1</v>
      </c>
      <c r="I120" s="212"/>
      <c r="J120" s="213">
        <f>ROUND(I120*H120,2)</f>
        <v>0</v>
      </c>
      <c r="K120" s="209" t="s">
        <v>137</v>
      </c>
      <c r="L120" s="47"/>
      <c r="M120" s="214" t="s">
        <v>19</v>
      </c>
      <c r="N120" s="215" t="s">
        <v>43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1320</v>
      </c>
      <c r="AT120" s="218" t="s">
        <v>133</v>
      </c>
      <c r="AU120" s="218" t="s">
        <v>81</v>
      </c>
      <c r="AY120" s="20" t="s">
        <v>131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77</v>
      </c>
      <c r="BK120" s="219">
        <f>ROUND(I120*H120,2)</f>
        <v>0</v>
      </c>
      <c r="BL120" s="20" t="s">
        <v>1320</v>
      </c>
      <c r="BM120" s="218" t="s">
        <v>1364</v>
      </c>
    </row>
    <row r="121" s="2" customFormat="1">
      <c r="A121" s="41"/>
      <c r="B121" s="42"/>
      <c r="C121" s="43"/>
      <c r="D121" s="220" t="s">
        <v>140</v>
      </c>
      <c r="E121" s="43"/>
      <c r="F121" s="221" t="s">
        <v>1363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140</v>
      </c>
      <c r="AU121" s="20" t="s">
        <v>81</v>
      </c>
    </row>
    <row r="122" s="2" customFormat="1">
      <c r="A122" s="41"/>
      <c r="B122" s="42"/>
      <c r="C122" s="43"/>
      <c r="D122" s="225" t="s">
        <v>142</v>
      </c>
      <c r="E122" s="43"/>
      <c r="F122" s="226" t="s">
        <v>1365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142</v>
      </c>
      <c r="AU122" s="20" t="s">
        <v>81</v>
      </c>
    </row>
    <row r="123" s="12" customFormat="1" ht="22.8" customHeight="1">
      <c r="A123" s="12"/>
      <c r="B123" s="191"/>
      <c r="C123" s="192"/>
      <c r="D123" s="193" t="s">
        <v>71</v>
      </c>
      <c r="E123" s="205" t="s">
        <v>1366</v>
      </c>
      <c r="F123" s="205" t="s">
        <v>1367</v>
      </c>
      <c r="G123" s="192"/>
      <c r="H123" s="192"/>
      <c r="I123" s="195"/>
      <c r="J123" s="206">
        <f>BK123</f>
        <v>0</v>
      </c>
      <c r="K123" s="192"/>
      <c r="L123" s="197"/>
      <c r="M123" s="198"/>
      <c r="N123" s="199"/>
      <c r="O123" s="199"/>
      <c r="P123" s="200">
        <f>SUM(P124:P126)</f>
        <v>0</v>
      </c>
      <c r="Q123" s="199"/>
      <c r="R123" s="200">
        <f>SUM(R124:R126)</f>
        <v>0</v>
      </c>
      <c r="S123" s="199"/>
      <c r="T123" s="201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2" t="s">
        <v>165</v>
      </c>
      <c r="AT123" s="203" t="s">
        <v>71</v>
      </c>
      <c r="AU123" s="203" t="s">
        <v>77</v>
      </c>
      <c r="AY123" s="202" t="s">
        <v>131</v>
      </c>
      <c r="BK123" s="204">
        <f>SUM(BK124:BK126)</f>
        <v>0</v>
      </c>
    </row>
    <row r="124" s="2" customFormat="1" ht="16.5" customHeight="1">
      <c r="A124" s="41"/>
      <c r="B124" s="42"/>
      <c r="C124" s="207" t="s">
        <v>208</v>
      </c>
      <c r="D124" s="207" t="s">
        <v>133</v>
      </c>
      <c r="E124" s="208" t="s">
        <v>1368</v>
      </c>
      <c r="F124" s="209" t="s">
        <v>1369</v>
      </c>
      <c r="G124" s="210" t="s">
        <v>492</v>
      </c>
      <c r="H124" s="211">
        <v>1</v>
      </c>
      <c r="I124" s="212"/>
      <c r="J124" s="213">
        <f>ROUND(I124*H124,2)</f>
        <v>0</v>
      </c>
      <c r="K124" s="209" t="s">
        <v>137</v>
      </c>
      <c r="L124" s="47"/>
      <c r="M124" s="214" t="s">
        <v>19</v>
      </c>
      <c r="N124" s="215" t="s">
        <v>43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1320</v>
      </c>
      <c r="AT124" s="218" t="s">
        <v>133</v>
      </c>
      <c r="AU124" s="218" t="s">
        <v>81</v>
      </c>
      <c r="AY124" s="20" t="s">
        <v>131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77</v>
      </c>
      <c r="BK124" s="219">
        <f>ROUND(I124*H124,2)</f>
        <v>0</v>
      </c>
      <c r="BL124" s="20" t="s">
        <v>1320</v>
      </c>
      <c r="BM124" s="218" t="s">
        <v>1370</v>
      </c>
    </row>
    <row r="125" s="2" customFormat="1">
      <c r="A125" s="41"/>
      <c r="B125" s="42"/>
      <c r="C125" s="43"/>
      <c r="D125" s="220" t="s">
        <v>140</v>
      </c>
      <c r="E125" s="43"/>
      <c r="F125" s="221" t="s">
        <v>1369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140</v>
      </c>
      <c r="AU125" s="20" t="s">
        <v>81</v>
      </c>
    </row>
    <row r="126" s="2" customFormat="1">
      <c r="A126" s="41"/>
      <c r="B126" s="42"/>
      <c r="C126" s="43"/>
      <c r="D126" s="225" t="s">
        <v>142</v>
      </c>
      <c r="E126" s="43"/>
      <c r="F126" s="226" t="s">
        <v>1371</v>
      </c>
      <c r="G126" s="43"/>
      <c r="H126" s="43"/>
      <c r="I126" s="222"/>
      <c r="J126" s="43"/>
      <c r="K126" s="43"/>
      <c r="L126" s="47"/>
      <c r="M126" s="281"/>
      <c r="N126" s="282"/>
      <c r="O126" s="283"/>
      <c r="P126" s="283"/>
      <c r="Q126" s="283"/>
      <c r="R126" s="283"/>
      <c r="S126" s="283"/>
      <c r="T126" s="284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142</v>
      </c>
      <c r="AU126" s="20" t="s">
        <v>81</v>
      </c>
    </row>
    <row r="127" s="2" customFormat="1" ht="6.96" customHeight="1">
      <c r="A127" s="41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47"/>
      <c r="M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</sheetData>
  <sheetProtection sheet="1" autoFilter="0" formatColumns="0" formatRows="0" objects="1" scenarios="1" spinCount="100000" saltValue="l4uVib1V+dbSEcS4+oJju5ywYsLLgHAG+mvI2H808HtaQUEt/SnTP3AaqSpYSo8iN799Kec6szlIKLdldYuBpg==" hashValue="u/tvA2FNcRKo49F1b3IVoMmceIdv2kBCtGHONoHCHr1yHzjthy3fGCmoY5BF0HFUxqpm7lFBKCI0u6qYQcWXOg==" algorithmName="SHA-512" password="CB6D"/>
  <autoFilter ref="C85:K12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2/012164000"/>
    <hyperlink ref="F94" r:id="rId2" display="https://podminky.urs.cz/item/CS_URS_2025_02/013254000"/>
    <hyperlink ref="F98" r:id="rId3" display="https://podminky.urs.cz/item/CS_URS_2025_02/020001000"/>
    <hyperlink ref="F102" r:id="rId4" display="https://podminky.urs.cz/item/CS_URS_2025_02/030001000"/>
    <hyperlink ref="F105" r:id="rId5" display="https://podminky.urs.cz/item/CS_URS_2025_02/033103000"/>
    <hyperlink ref="F109" r:id="rId6" display="https://podminky.urs.cz/item/CS_URS_2025_02/041103000"/>
    <hyperlink ref="F112" r:id="rId7" display="https://podminky.urs.cz/item/CS_URS_2025_02/043002000"/>
    <hyperlink ref="F115" r:id="rId8" display="https://podminky.urs.cz/item/CS_URS_2025_02/045002000"/>
    <hyperlink ref="F119" r:id="rId9" display="https://podminky.urs.cz/item/CS_URS_2025_02/072002000"/>
    <hyperlink ref="F122" r:id="rId10" display="https://podminky.urs.cz/item/CS_URS_2025_02/073002000"/>
    <hyperlink ref="F126" r:id="rId11" display="https://podminky.urs.cz/item/CS_URS_2025_02/08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7" customFormat="1" ht="45" customHeight="1">
      <c r="B3" s="289"/>
      <c r="C3" s="290" t="s">
        <v>1372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1373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1374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1375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1376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1377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1378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1379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1380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1381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1382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79</v>
      </c>
      <c r="F18" s="296" t="s">
        <v>1383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1384</v>
      </c>
      <c r="F19" s="296" t="s">
        <v>1385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1386</v>
      </c>
      <c r="F20" s="296" t="s">
        <v>1387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1388</v>
      </c>
      <c r="F21" s="296" t="s">
        <v>1389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1390</v>
      </c>
      <c r="F22" s="296" t="s">
        <v>1391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1392</v>
      </c>
      <c r="F23" s="296" t="s">
        <v>1393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1394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1395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1396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1397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1398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1399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1400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1401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1402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117</v>
      </c>
      <c r="F36" s="296"/>
      <c r="G36" s="296" t="s">
        <v>1403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1404</v>
      </c>
      <c r="F37" s="296"/>
      <c r="G37" s="296" t="s">
        <v>1405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53</v>
      </c>
      <c r="F38" s="296"/>
      <c r="G38" s="296" t="s">
        <v>1406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54</v>
      </c>
      <c r="F39" s="296"/>
      <c r="G39" s="296" t="s">
        <v>1407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118</v>
      </c>
      <c r="F40" s="296"/>
      <c r="G40" s="296" t="s">
        <v>1408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119</v>
      </c>
      <c r="F41" s="296"/>
      <c r="G41" s="296" t="s">
        <v>1409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1410</v>
      </c>
      <c r="F42" s="296"/>
      <c r="G42" s="296" t="s">
        <v>1411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1412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1413</v>
      </c>
      <c r="F44" s="296"/>
      <c r="G44" s="296" t="s">
        <v>1414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121</v>
      </c>
      <c r="F45" s="296"/>
      <c r="G45" s="296" t="s">
        <v>1415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1416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1417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1418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1419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1420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1421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1422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1423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1424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1425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1426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1427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1428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1429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1430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1431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1432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1433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1434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1435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1436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1437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1438</v>
      </c>
      <c r="D76" s="314"/>
      <c r="E76" s="314"/>
      <c r="F76" s="314" t="s">
        <v>1439</v>
      </c>
      <c r="G76" s="315"/>
      <c r="H76" s="314" t="s">
        <v>54</v>
      </c>
      <c r="I76" s="314" t="s">
        <v>57</v>
      </c>
      <c r="J76" s="314" t="s">
        <v>1440</v>
      </c>
      <c r="K76" s="313"/>
    </row>
    <row r="77" s="1" customFormat="1" ht="17.25" customHeight="1">
      <c r="B77" s="311"/>
      <c r="C77" s="316" t="s">
        <v>1441</v>
      </c>
      <c r="D77" s="316"/>
      <c r="E77" s="316"/>
      <c r="F77" s="317" t="s">
        <v>1442</v>
      </c>
      <c r="G77" s="318"/>
      <c r="H77" s="316"/>
      <c r="I77" s="316"/>
      <c r="J77" s="316" t="s">
        <v>1443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53</v>
      </c>
      <c r="D79" s="321"/>
      <c r="E79" s="321"/>
      <c r="F79" s="322" t="s">
        <v>1444</v>
      </c>
      <c r="G79" s="323"/>
      <c r="H79" s="299" t="s">
        <v>1445</v>
      </c>
      <c r="I79" s="299" t="s">
        <v>1446</v>
      </c>
      <c r="J79" s="299">
        <v>20</v>
      </c>
      <c r="K79" s="313"/>
    </row>
    <row r="80" s="1" customFormat="1" ht="15" customHeight="1">
      <c r="B80" s="311"/>
      <c r="C80" s="299" t="s">
        <v>1447</v>
      </c>
      <c r="D80" s="299"/>
      <c r="E80" s="299"/>
      <c r="F80" s="322" t="s">
        <v>1444</v>
      </c>
      <c r="G80" s="323"/>
      <c r="H80" s="299" t="s">
        <v>1448</v>
      </c>
      <c r="I80" s="299" t="s">
        <v>1446</v>
      </c>
      <c r="J80" s="299">
        <v>120</v>
      </c>
      <c r="K80" s="313"/>
    </row>
    <row r="81" s="1" customFormat="1" ht="15" customHeight="1">
      <c r="B81" s="324"/>
      <c r="C81" s="299" t="s">
        <v>1449</v>
      </c>
      <c r="D81" s="299"/>
      <c r="E81" s="299"/>
      <c r="F81" s="322" t="s">
        <v>1450</v>
      </c>
      <c r="G81" s="323"/>
      <c r="H81" s="299" t="s">
        <v>1451</v>
      </c>
      <c r="I81" s="299" t="s">
        <v>1446</v>
      </c>
      <c r="J81" s="299">
        <v>50</v>
      </c>
      <c r="K81" s="313"/>
    </row>
    <row r="82" s="1" customFormat="1" ht="15" customHeight="1">
      <c r="B82" s="324"/>
      <c r="C82" s="299" t="s">
        <v>1452</v>
      </c>
      <c r="D82" s="299"/>
      <c r="E82" s="299"/>
      <c r="F82" s="322" t="s">
        <v>1444</v>
      </c>
      <c r="G82" s="323"/>
      <c r="H82" s="299" t="s">
        <v>1453</v>
      </c>
      <c r="I82" s="299" t="s">
        <v>1454</v>
      </c>
      <c r="J82" s="299"/>
      <c r="K82" s="313"/>
    </row>
    <row r="83" s="1" customFormat="1" ht="15" customHeight="1">
      <c r="B83" s="324"/>
      <c r="C83" s="325" t="s">
        <v>1455</v>
      </c>
      <c r="D83" s="325"/>
      <c r="E83" s="325"/>
      <c r="F83" s="326" t="s">
        <v>1450</v>
      </c>
      <c r="G83" s="325"/>
      <c r="H83" s="325" t="s">
        <v>1456</v>
      </c>
      <c r="I83" s="325" t="s">
        <v>1446</v>
      </c>
      <c r="J83" s="325">
        <v>15</v>
      </c>
      <c r="K83" s="313"/>
    </row>
    <row r="84" s="1" customFormat="1" ht="15" customHeight="1">
      <c r="B84" s="324"/>
      <c r="C84" s="325" t="s">
        <v>1457</v>
      </c>
      <c r="D84" s="325"/>
      <c r="E84" s="325"/>
      <c r="F84" s="326" t="s">
        <v>1450</v>
      </c>
      <c r="G84" s="325"/>
      <c r="H84" s="325" t="s">
        <v>1458</v>
      </c>
      <c r="I84" s="325" t="s">
        <v>1446</v>
      </c>
      <c r="J84" s="325">
        <v>15</v>
      </c>
      <c r="K84" s="313"/>
    </row>
    <row r="85" s="1" customFormat="1" ht="15" customHeight="1">
      <c r="B85" s="324"/>
      <c r="C85" s="325" t="s">
        <v>1459</v>
      </c>
      <c r="D85" s="325"/>
      <c r="E85" s="325"/>
      <c r="F85" s="326" t="s">
        <v>1450</v>
      </c>
      <c r="G85" s="325"/>
      <c r="H85" s="325" t="s">
        <v>1460</v>
      </c>
      <c r="I85" s="325" t="s">
        <v>1446</v>
      </c>
      <c r="J85" s="325">
        <v>20</v>
      </c>
      <c r="K85" s="313"/>
    </row>
    <row r="86" s="1" customFormat="1" ht="15" customHeight="1">
      <c r="B86" s="324"/>
      <c r="C86" s="325" t="s">
        <v>1461</v>
      </c>
      <c r="D86" s="325"/>
      <c r="E86" s="325"/>
      <c r="F86" s="326" t="s">
        <v>1450</v>
      </c>
      <c r="G86" s="325"/>
      <c r="H86" s="325" t="s">
        <v>1462</v>
      </c>
      <c r="I86" s="325" t="s">
        <v>1446</v>
      </c>
      <c r="J86" s="325">
        <v>20</v>
      </c>
      <c r="K86" s="313"/>
    </row>
    <row r="87" s="1" customFormat="1" ht="15" customHeight="1">
      <c r="B87" s="324"/>
      <c r="C87" s="299" t="s">
        <v>1463</v>
      </c>
      <c r="D87" s="299"/>
      <c r="E87" s="299"/>
      <c r="F87" s="322" t="s">
        <v>1450</v>
      </c>
      <c r="G87" s="323"/>
      <c r="H87" s="299" t="s">
        <v>1464</v>
      </c>
      <c r="I87" s="299" t="s">
        <v>1446</v>
      </c>
      <c r="J87" s="299">
        <v>50</v>
      </c>
      <c r="K87" s="313"/>
    </row>
    <row r="88" s="1" customFormat="1" ht="15" customHeight="1">
      <c r="B88" s="324"/>
      <c r="C88" s="299" t="s">
        <v>1465</v>
      </c>
      <c r="D88" s="299"/>
      <c r="E88" s="299"/>
      <c r="F88" s="322" t="s">
        <v>1450</v>
      </c>
      <c r="G88" s="323"/>
      <c r="H88" s="299" t="s">
        <v>1466</v>
      </c>
      <c r="I88" s="299" t="s">
        <v>1446</v>
      </c>
      <c r="J88" s="299">
        <v>20</v>
      </c>
      <c r="K88" s="313"/>
    </row>
    <row r="89" s="1" customFormat="1" ht="15" customHeight="1">
      <c r="B89" s="324"/>
      <c r="C89" s="299" t="s">
        <v>1467</v>
      </c>
      <c r="D89" s="299"/>
      <c r="E89" s="299"/>
      <c r="F89" s="322" t="s">
        <v>1450</v>
      </c>
      <c r="G89" s="323"/>
      <c r="H89" s="299" t="s">
        <v>1468</v>
      </c>
      <c r="I89" s="299" t="s">
        <v>1446</v>
      </c>
      <c r="J89" s="299">
        <v>20</v>
      </c>
      <c r="K89" s="313"/>
    </row>
    <row r="90" s="1" customFormat="1" ht="15" customHeight="1">
      <c r="B90" s="324"/>
      <c r="C90" s="299" t="s">
        <v>1469</v>
      </c>
      <c r="D90" s="299"/>
      <c r="E90" s="299"/>
      <c r="F90" s="322" t="s">
        <v>1450</v>
      </c>
      <c r="G90" s="323"/>
      <c r="H90" s="299" t="s">
        <v>1470</v>
      </c>
      <c r="I90" s="299" t="s">
        <v>1446</v>
      </c>
      <c r="J90" s="299">
        <v>50</v>
      </c>
      <c r="K90" s="313"/>
    </row>
    <row r="91" s="1" customFormat="1" ht="15" customHeight="1">
      <c r="B91" s="324"/>
      <c r="C91" s="299" t="s">
        <v>1471</v>
      </c>
      <c r="D91" s="299"/>
      <c r="E91" s="299"/>
      <c r="F91" s="322" t="s">
        <v>1450</v>
      </c>
      <c r="G91" s="323"/>
      <c r="H91" s="299" t="s">
        <v>1471</v>
      </c>
      <c r="I91" s="299" t="s">
        <v>1446</v>
      </c>
      <c r="J91" s="299">
        <v>50</v>
      </c>
      <c r="K91" s="313"/>
    </row>
    <row r="92" s="1" customFormat="1" ht="15" customHeight="1">
      <c r="B92" s="324"/>
      <c r="C92" s="299" t="s">
        <v>1472</v>
      </c>
      <c r="D92" s="299"/>
      <c r="E92" s="299"/>
      <c r="F92" s="322" t="s">
        <v>1450</v>
      </c>
      <c r="G92" s="323"/>
      <c r="H92" s="299" t="s">
        <v>1473</v>
      </c>
      <c r="I92" s="299" t="s">
        <v>1446</v>
      </c>
      <c r="J92" s="299">
        <v>255</v>
      </c>
      <c r="K92" s="313"/>
    </row>
    <row r="93" s="1" customFormat="1" ht="15" customHeight="1">
      <c r="B93" s="324"/>
      <c r="C93" s="299" t="s">
        <v>1474</v>
      </c>
      <c r="D93" s="299"/>
      <c r="E93" s="299"/>
      <c r="F93" s="322" t="s">
        <v>1444</v>
      </c>
      <c r="G93" s="323"/>
      <c r="H93" s="299" t="s">
        <v>1475</v>
      </c>
      <c r="I93" s="299" t="s">
        <v>1476</v>
      </c>
      <c r="J93" s="299"/>
      <c r="K93" s="313"/>
    </row>
    <row r="94" s="1" customFormat="1" ht="15" customHeight="1">
      <c r="B94" s="324"/>
      <c r="C94" s="299" t="s">
        <v>1477</v>
      </c>
      <c r="D94" s="299"/>
      <c r="E94" s="299"/>
      <c r="F94" s="322" t="s">
        <v>1444</v>
      </c>
      <c r="G94" s="323"/>
      <c r="H94" s="299" t="s">
        <v>1478</v>
      </c>
      <c r="I94" s="299" t="s">
        <v>1479</v>
      </c>
      <c r="J94" s="299"/>
      <c r="K94" s="313"/>
    </row>
    <row r="95" s="1" customFormat="1" ht="15" customHeight="1">
      <c r="B95" s="324"/>
      <c r="C95" s="299" t="s">
        <v>1480</v>
      </c>
      <c r="D95" s="299"/>
      <c r="E95" s="299"/>
      <c r="F95" s="322" t="s">
        <v>1444</v>
      </c>
      <c r="G95" s="323"/>
      <c r="H95" s="299" t="s">
        <v>1480</v>
      </c>
      <c r="I95" s="299" t="s">
        <v>1479</v>
      </c>
      <c r="J95" s="299"/>
      <c r="K95" s="313"/>
    </row>
    <row r="96" s="1" customFormat="1" ht="15" customHeight="1">
      <c r="B96" s="324"/>
      <c r="C96" s="299" t="s">
        <v>38</v>
      </c>
      <c r="D96" s="299"/>
      <c r="E96" s="299"/>
      <c r="F96" s="322" t="s">
        <v>1444</v>
      </c>
      <c r="G96" s="323"/>
      <c r="H96" s="299" t="s">
        <v>1481</v>
      </c>
      <c r="I96" s="299" t="s">
        <v>1479</v>
      </c>
      <c r="J96" s="299"/>
      <c r="K96" s="313"/>
    </row>
    <row r="97" s="1" customFormat="1" ht="15" customHeight="1">
      <c r="B97" s="324"/>
      <c r="C97" s="299" t="s">
        <v>48</v>
      </c>
      <c r="D97" s="299"/>
      <c r="E97" s="299"/>
      <c r="F97" s="322" t="s">
        <v>1444</v>
      </c>
      <c r="G97" s="323"/>
      <c r="H97" s="299" t="s">
        <v>1482</v>
      </c>
      <c r="I97" s="299" t="s">
        <v>1479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1483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1438</v>
      </c>
      <c r="D103" s="314"/>
      <c r="E103" s="314"/>
      <c r="F103" s="314" t="s">
        <v>1439</v>
      </c>
      <c r="G103" s="315"/>
      <c r="H103" s="314" t="s">
        <v>54</v>
      </c>
      <c r="I103" s="314" t="s">
        <v>57</v>
      </c>
      <c r="J103" s="314" t="s">
        <v>1440</v>
      </c>
      <c r="K103" s="313"/>
    </row>
    <row r="104" s="1" customFormat="1" ht="17.25" customHeight="1">
      <c r="B104" s="311"/>
      <c r="C104" s="316" t="s">
        <v>1441</v>
      </c>
      <c r="D104" s="316"/>
      <c r="E104" s="316"/>
      <c r="F104" s="317" t="s">
        <v>1442</v>
      </c>
      <c r="G104" s="318"/>
      <c r="H104" s="316"/>
      <c r="I104" s="316"/>
      <c r="J104" s="316" t="s">
        <v>1443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53</v>
      </c>
      <c r="D106" s="321"/>
      <c r="E106" s="321"/>
      <c r="F106" s="322" t="s">
        <v>1444</v>
      </c>
      <c r="G106" s="299"/>
      <c r="H106" s="299" t="s">
        <v>1484</v>
      </c>
      <c r="I106" s="299" t="s">
        <v>1446</v>
      </c>
      <c r="J106" s="299">
        <v>20</v>
      </c>
      <c r="K106" s="313"/>
    </row>
    <row r="107" s="1" customFormat="1" ht="15" customHeight="1">
      <c r="B107" s="311"/>
      <c r="C107" s="299" t="s">
        <v>1447</v>
      </c>
      <c r="D107" s="299"/>
      <c r="E107" s="299"/>
      <c r="F107" s="322" t="s">
        <v>1444</v>
      </c>
      <c r="G107" s="299"/>
      <c r="H107" s="299" t="s">
        <v>1484</v>
      </c>
      <c r="I107" s="299" t="s">
        <v>1446</v>
      </c>
      <c r="J107" s="299">
        <v>120</v>
      </c>
      <c r="K107" s="313"/>
    </row>
    <row r="108" s="1" customFormat="1" ht="15" customHeight="1">
      <c r="B108" s="324"/>
      <c r="C108" s="299" t="s">
        <v>1449</v>
      </c>
      <c r="D108" s="299"/>
      <c r="E108" s="299"/>
      <c r="F108" s="322" t="s">
        <v>1450</v>
      </c>
      <c r="G108" s="299"/>
      <c r="H108" s="299" t="s">
        <v>1484</v>
      </c>
      <c r="I108" s="299" t="s">
        <v>1446</v>
      </c>
      <c r="J108" s="299">
        <v>50</v>
      </c>
      <c r="K108" s="313"/>
    </row>
    <row r="109" s="1" customFormat="1" ht="15" customHeight="1">
      <c r="B109" s="324"/>
      <c r="C109" s="299" t="s">
        <v>1452</v>
      </c>
      <c r="D109" s="299"/>
      <c r="E109" s="299"/>
      <c r="F109" s="322" t="s">
        <v>1444</v>
      </c>
      <c r="G109" s="299"/>
      <c r="H109" s="299" t="s">
        <v>1484</v>
      </c>
      <c r="I109" s="299" t="s">
        <v>1454</v>
      </c>
      <c r="J109" s="299"/>
      <c r="K109" s="313"/>
    </row>
    <row r="110" s="1" customFormat="1" ht="15" customHeight="1">
      <c r="B110" s="324"/>
      <c r="C110" s="299" t="s">
        <v>1463</v>
      </c>
      <c r="D110" s="299"/>
      <c r="E110" s="299"/>
      <c r="F110" s="322" t="s">
        <v>1450</v>
      </c>
      <c r="G110" s="299"/>
      <c r="H110" s="299" t="s">
        <v>1484</v>
      </c>
      <c r="I110" s="299" t="s">
        <v>1446</v>
      </c>
      <c r="J110" s="299">
        <v>50</v>
      </c>
      <c r="K110" s="313"/>
    </row>
    <row r="111" s="1" customFormat="1" ht="15" customHeight="1">
      <c r="B111" s="324"/>
      <c r="C111" s="299" t="s">
        <v>1471</v>
      </c>
      <c r="D111" s="299"/>
      <c r="E111" s="299"/>
      <c r="F111" s="322" t="s">
        <v>1450</v>
      </c>
      <c r="G111" s="299"/>
      <c r="H111" s="299" t="s">
        <v>1484</v>
      </c>
      <c r="I111" s="299" t="s">
        <v>1446</v>
      </c>
      <c r="J111" s="299">
        <v>50</v>
      </c>
      <c r="K111" s="313"/>
    </row>
    <row r="112" s="1" customFormat="1" ht="15" customHeight="1">
      <c r="B112" s="324"/>
      <c r="C112" s="299" t="s">
        <v>1469</v>
      </c>
      <c r="D112" s="299"/>
      <c r="E112" s="299"/>
      <c r="F112" s="322" t="s">
        <v>1450</v>
      </c>
      <c r="G112" s="299"/>
      <c r="H112" s="299" t="s">
        <v>1484</v>
      </c>
      <c r="I112" s="299" t="s">
        <v>1446</v>
      </c>
      <c r="J112" s="299">
        <v>50</v>
      </c>
      <c r="K112" s="313"/>
    </row>
    <row r="113" s="1" customFormat="1" ht="15" customHeight="1">
      <c r="B113" s="324"/>
      <c r="C113" s="299" t="s">
        <v>53</v>
      </c>
      <c r="D113" s="299"/>
      <c r="E113" s="299"/>
      <c r="F113" s="322" t="s">
        <v>1444</v>
      </c>
      <c r="G113" s="299"/>
      <c r="H113" s="299" t="s">
        <v>1485</v>
      </c>
      <c r="I113" s="299" t="s">
        <v>1446</v>
      </c>
      <c r="J113" s="299">
        <v>20</v>
      </c>
      <c r="K113" s="313"/>
    </row>
    <row r="114" s="1" customFormat="1" ht="15" customHeight="1">
      <c r="B114" s="324"/>
      <c r="C114" s="299" t="s">
        <v>1486</v>
      </c>
      <c r="D114" s="299"/>
      <c r="E114" s="299"/>
      <c r="F114" s="322" t="s">
        <v>1444</v>
      </c>
      <c r="G114" s="299"/>
      <c r="H114" s="299" t="s">
        <v>1487</v>
      </c>
      <c r="I114" s="299" t="s">
        <v>1446</v>
      </c>
      <c r="J114" s="299">
        <v>120</v>
      </c>
      <c r="K114" s="313"/>
    </row>
    <row r="115" s="1" customFormat="1" ht="15" customHeight="1">
      <c r="B115" s="324"/>
      <c r="C115" s="299" t="s">
        <v>38</v>
      </c>
      <c r="D115" s="299"/>
      <c r="E115" s="299"/>
      <c r="F115" s="322" t="s">
        <v>1444</v>
      </c>
      <c r="G115" s="299"/>
      <c r="H115" s="299" t="s">
        <v>1488</v>
      </c>
      <c r="I115" s="299" t="s">
        <v>1479</v>
      </c>
      <c r="J115" s="299"/>
      <c r="K115" s="313"/>
    </row>
    <row r="116" s="1" customFormat="1" ht="15" customHeight="1">
      <c r="B116" s="324"/>
      <c r="C116" s="299" t="s">
        <v>48</v>
      </c>
      <c r="D116" s="299"/>
      <c r="E116" s="299"/>
      <c r="F116" s="322" t="s">
        <v>1444</v>
      </c>
      <c r="G116" s="299"/>
      <c r="H116" s="299" t="s">
        <v>1489</v>
      </c>
      <c r="I116" s="299" t="s">
        <v>1479</v>
      </c>
      <c r="J116" s="299"/>
      <c r="K116" s="313"/>
    </row>
    <row r="117" s="1" customFormat="1" ht="15" customHeight="1">
      <c r="B117" s="324"/>
      <c r="C117" s="299" t="s">
        <v>57</v>
      </c>
      <c r="D117" s="299"/>
      <c r="E117" s="299"/>
      <c r="F117" s="322" t="s">
        <v>1444</v>
      </c>
      <c r="G117" s="299"/>
      <c r="H117" s="299" t="s">
        <v>1490</v>
      </c>
      <c r="I117" s="299" t="s">
        <v>1491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1492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1438</v>
      </c>
      <c r="D123" s="314"/>
      <c r="E123" s="314"/>
      <c r="F123" s="314" t="s">
        <v>1439</v>
      </c>
      <c r="G123" s="315"/>
      <c r="H123" s="314" t="s">
        <v>54</v>
      </c>
      <c r="I123" s="314" t="s">
        <v>57</v>
      </c>
      <c r="J123" s="314" t="s">
        <v>1440</v>
      </c>
      <c r="K123" s="343"/>
    </row>
    <row r="124" s="1" customFormat="1" ht="17.25" customHeight="1">
      <c r="B124" s="342"/>
      <c r="C124" s="316" t="s">
        <v>1441</v>
      </c>
      <c r="D124" s="316"/>
      <c r="E124" s="316"/>
      <c r="F124" s="317" t="s">
        <v>1442</v>
      </c>
      <c r="G124" s="318"/>
      <c r="H124" s="316"/>
      <c r="I124" s="316"/>
      <c r="J124" s="316" t="s">
        <v>1443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1447</v>
      </c>
      <c r="D126" s="321"/>
      <c r="E126" s="321"/>
      <c r="F126" s="322" t="s">
        <v>1444</v>
      </c>
      <c r="G126" s="299"/>
      <c r="H126" s="299" t="s">
        <v>1484</v>
      </c>
      <c r="I126" s="299" t="s">
        <v>1446</v>
      </c>
      <c r="J126" s="299">
        <v>120</v>
      </c>
      <c r="K126" s="347"/>
    </row>
    <row r="127" s="1" customFormat="1" ht="15" customHeight="1">
      <c r="B127" s="344"/>
      <c r="C127" s="299" t="s">
        <v>1493</v>
      </c>
      <c r="D127" s="299"/>
      <c r="E127" s="299"/>
      <c r="F127" s="322" t="s">
        <v>1444</v>
      </c>
      <c r="G127" s="299"/>
      <c r="H127" s="299" t="s">
        <v>1494</v>
      </c>
      <c r="I127" s="299" t="s">
        <v>1446</v>
      </c>
      <c r="J127" s="299" t="s">
        <v>1495</v>
      </c>
      <c r="K127" s="347"/>
    </row>
    <row r="128" s="1" customFormat="1" ht="15" customHeight="1">
      <c r="B128" s="344"/>
      <c r="C128" s="299" t="s">
        <v>1392</v>
      </c>
      <c r="D128" s="299"/>
      <c r="E128" s="299"/>
      <c r="F128" s="322" t="s">
        <v>1444</v>
      </c>
      <c r="G128" s="299"/>
      <c r="H128" s="299" t="s">
        <v>1496</v>
      </c>
      <c r="I128" s="299" t="s">
        <v>1446</v>
      </c>
      <c r="J128" s="299" t="s">
        <v>1495</v>
      </c>
      <c r="K128" s="347"/>
    </row>
    <row r="129" s="1" customFormat="1" ht="15" customHeight="1">
      <c r="B129" s="344"/>
      <c r="C129" s="299" t="s">
        <v>1455</v>
      </c>
      <c r="D129" s="299"/>
      <c r="E129" s="299"/>
      <c r="F129" s="322" t="s">
        <v>1450</v>
      </c>
      <c r="G129" s="299"/>
      <c r="H129" s="299" t="s">
        <v>1456</v>
      </c>
      <c r="I129" s="299" t="s">
        <v>1446</v>
      </c>
      <c r="J129" s="299">
        <v>15</v>
      </c>
      <c r="K129" s="347"/>
    </row>
    <row r="130" s="1" customFormat="1" ht="15" customHeight="1">
      <c r="B130" s="344"/>
      <c r="C130" s="325" t="s">
        <v>1457</v>
      </c>
      <c r="D130" s="325"/>
      <c r="E130" s="325"/>
      <c r="F130" s="326" t="s">
        <v>1450</v>
      </c>
      <c r="G130" s="325"/>
      <c r="H130" s="325" t="s">
        <v>1458</v>
      </c>
      <c r="I130" s="325" t="s">
        <v>1446</v>
      </c>
      <c r="J130" s="325">
        <v>15</v>
      </c>
      <c r="K130" s="347"/>
    </row>
    <row r="131" s="1" customFormat="1" ht="15" customHeight="1">
      <c r="B131" s="344"/>
      <c r="C131" s="325" t="s">
        <v>1459</v>
      </c>
      <c r="D131" s="325"/>
      <c r="E131" s="325"/>
      <c r="F131" s="326" t="s">
        <v>1450</v>
      </c>
      <c r="G131" s="325"/>
      <c r="H131" s="325" t="s">
        <v>1460</v>
      </c>
      <c r="I131" s="325" t="s">
        <v>1446</v>
      </c>
      <c r="J131" s="325">
        <v>20</v>
      </c>
      <c r="K131" s="347"/>
    </row>
    <row r="132" s="1" customFormat="1" ht="15" customHeight="1">
      <c r="B132" s="344"/>
      <c r="C132" s="325" t="s">
        <v>1461</v>
      </c>
      <c r="D132" s="325"/>
      <c r="E132" s="325"/>
      <c r="F132" s="326" t="s">
        <v>1450</v>
      </c>
      <c r="G132" s="325"/>
      <c r="H132" s="325" t="s">
        <v>1462</v>
      </c>
      <c r="I132" s="325" t="s">
        <v>1446</v>
      </c>
      <c r="J132" s="325">
        <v>20</v>
      </c>
      <c r="K132" s="347"/>
    </row>
    <row r="133" s="1" customFormat="1" ht="15" customHeight="1">
      <c r="B133" s="344"/>
      <c r="C133" s="299" t="s">
        <v>1449</v>
      </c>
      <c r="D133" s="299"/>
      <c r="E133" s="299"/>
      <c r="F133" s="322" t="s">
        <v>1450</v>
      </c>
      <c r="G133" s="299"/>
      <c r="H133" s="299" t="s">
        <v>1484</v>
      </c>
      <c r="I133" s="299" t="s">
        <v>1446</v>
      </c>
      <c r="J133" s="299">
        <v>50</v>
      </c>
      <c r="K133" s="347"/>
    </row>
    <row r="134" s="1" customFormat="1" ht="15" customHeight="1">
      <c r="B134" s="344"/>
      <c r="C134" s="299" t="s">
        <v>1463</v>
      </c>
      <c r="D134" s="299"/>
      <c r="E134" s="299"/>
      <c r="F134" s="322" t="s">
        <v>1450</v>
      </c>
      <c r="G134" s="299"/>
      <c r="H134" s="299" t="s">
        <v>1484</v>
      </c>
      <c r="I134" s="299" t="s">
        <v>1446</v>
      </c>
      <c r="J134" s="299">
        <v>50</v>
      </c>
      <c r="K134" s="347"/>
    </row>
    <row r="135" s="1" customFormat="1" ht="15" customHeight="1">
      <c r="B135" s="344"/>
      <c r="C135" s="299" t="s">
        <v>1469</v>
      </c>
      <c r="D135" s="299"/>
      <c r="E135" s="299"/>
      <c r="F135" s="322" t="s">
        <v>1450</v>
      </c>
      <c r="G135" s="299"/>
      <c r="H135" s="299" t="s">
        <v>1484</v>
      </c>
      <c r="I135" s="299" t="s">
        <v>1446</v>
      </c>
      <c r="J135" s="299">
        <v>50</v>
      </c>
      <c r="K135" s="347"/>
    </row>
    <row r="136" s="1" customFormat="1" ht="15" customHeight="1">
      <c r="B136" s="344"/>
      <c r="C136" s="299" t="s">
        <v>1471</v>
      </c>
      <c r="D136" s="299"/>
      <c r="E136" s="299"/>
      <c r="F136" s="322" t="s">
        <v>1450</v>
      </c>
      <c r="G136" s="299"/>
      <c r="H136" s="299" t="s">
        <v>1484</v>
      </c>
      <c r="I136" s="299" t="s">
        <v>1446</v>
      </c>
      <c r="J136" s="299">
        <v>50</v>
      </c>
      <c r="K136" s="347"/>
    </row>
    <row r="137" s="1" customFormat="1" ht="15" customHeight="1">
      <c r="B137" s="344"/>
      <c r="C137" s="299" t="s">
        <v>1472</v>
      </c>
      <c r="D137" s="299"/>
      <c r="E137" s="299"/>
      <c r="F137" s="322" t="s">
        <v>1450</v>
      </c>
      <c r="G137" s="299"/>
      <c r="H137" s="299" t="s">
        <v>1497</v>
      </c>
      <c r="I137" s="299" t="s">
        <v>1446</v>
      </c>
      <c r="J137" s="299">
        <v>255</v>
      </c>
      <c r="K137" s="347"/>
    </row>
    <row r="138" s="1" customFormat="1" ht="15" customHeight="1">
      <c r="B138" s="344"/>
      <c r="C138" s="299" t="s">
        <v>1474</v>
      </c>
      <c r="D138" s="299"/>
      <c r="E138" s="299"/>
      <c r="F138" s="322" t="s">
        <v>1444</v>
      </c>
      <c r="G138" s="299"/>
      <c r="H138" s="299" t="s">
        <v>1498</v>
      </c>
      <c r="I138" s="299" t="s">
        <v>1476</v>
      </c>
      <c r="J138" s="299"/>
      <c r="K138" s="347"/>
    </row>
    <row r="139" s="1" customFormat="1" ht="15" customHeight="1">
      <c r="B139" s="344"/>
      <c r="C139" s="299" t="s">
        <v>1477</v>
      </c>
      <c r="D139" s="299"/>
      <c r="E139" s="299"/>
      <c r="F139" s="322" t="s">
        <v>1444</v>
      </c>
      <c r="G139" s="299"/>
      <c r="H139" s="299" t="s">
        <v>1499</v>
      </c>
      <c r="I139" s="299" t="s">
        <v>1479</v>
      </c>
      <c r="J139" s="299"/>
      <c r="K139" s="347"/>
    </row>
    <row r="140" s="1" customFormat="1" ht="15" customHeight="1">
      <c r="B140" s="344"/>
      <c r="C140" s="299" t="s">
        <v>1480</v>
      </c>
      <c r="D140" s="299"/>
      <c r="E140" s="299"/>
      <c r="F140" s="322" t="s">
        <v>1444</v>
      </c>
      <c r="G140" s="299"/>
      <c r="H140" s="299" t="s">
        <v>1480</v>
      </c>
      <c r="I140" s="299" t="s">
        <v>1479</v>
      </c>
      <c r="J140" s="299"/>
      <c r="K140" s="347"/>
    </row>
    <row r="141" s="1" customFormat="1" ht="15" customHeight="1">
      <c r="B141" s="344"/>
      <c r="C141" s="299" t="s">
        <v>38</v>
      </c>
      <c r="D141" s="299"/>
      <c r="E141" s="299"/>
      <c r="F141" s="322" t="s">
        <v>1444</v>
      </c>
      <c r="G141" s="299"/>
      <c r="H141" s="299" t="s">
        <v>1500</v>
      </c>
      <c r="I141" s="299" t="s">
        <v>1479</v>
      </c>
      <c r="J141" s="299"/>
      <c r="K141" s="347"/>
    </row>
    <row r="142" s="1" customFormat="1" ht="15" customHeight="1">
      <c r="B142" s="344"/>
      <c r="C142" s="299" t="s">
        <v>1501</v>
      </c>
      <c r="D142" s="299"/>
      <c r="E142" s="299"/>
      <c r="F142" s="322" t="s">
        <v>1444</v>
      </c>
      <c r="G142" s="299"/>
      <c r="H142" s="299" t="s">
        <v>1502</v>
      </c>
      <c r="I142" s="299" t="s">
        <v>1479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1503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1438</v>
      </c>
      <c r="D148" s="314"/>
      <c r="E148" s="314"/>
      <c r="F148" s="314" t="s">
        <v>1439</v>
      </c>
      <c r="G148" s="315"/>
      <c r="H148" s="314" t="s">
        <v>54</v>
      </c>
      <c r="I148" s="314" t="s">
        <v>57</v>
      </c>
      <c r="J148" s="314" t="s">
        <v>1440</v>
      </c>
      <c r="K148" s="313"/>
    </row>
    <row r="149" s="1" customFormat="1" ht="17.25" customHeight="1">
      <c r="B149" s="311"/>
      <c r="C149" s="316" t="s">
        <v>1441</v>
      </c>
      <c r="D149" s="316"/>
      <c r="E149" s="316"/>
      <c r="F149" s="317" t="s">
        <v>1442</v>
      </c>
      <c r="G149" s="318"/>
      <c r="H149" s="316"/>
      <c r="I149" s="316"/>
      <c r="J149" s="316" t="s">
        <v>1443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1447</v>
      </c>
      <c r="D151" s="299"/>
      <c r="E151" s="299"/>
      <c r="F151" s="352" t="s">
        <v>1444</v>
      </c>
      <c r="G151" s="299"/>
      <c r="H151" s="351" t="s">
        <v>1484</v>
      </c>
      <c r="I151" s="351" t="s">
        <v>1446</v>
      </c>
      <c r="J151" s="351">
        <v>120</v>
      </c>
      <c r="K151" s="347"/>
    </row>
    <row r="152" s="1" customFormat="1" ht="15" customHeight="1">
      <c r="B152" s="324"/>
      <c r="C152" s="351" t="s">
        <v>1493</v>
      </c>
      <c r="D152" s="299"/>
      <c r="E152" s="299"/>
      <c r="F152" s="352" t="s">
        <v>1444</v>
      </c>
      <c r="G152" s="299"/>
      <c r="H152" s="351" t="s">
        <v>1504</v>
      </c>
      <c r="I152" s="351" t="s">
        <v>1446</v>
      </c>
      <c r="J152" s="351" t="s">
        <v>1495</v>
      </c>
      <c r="K152" s="347"/>
    </row>
    <row r="153" s="1" customFormat="1" ht="15" customHeight="1">
      <c r="B153" s="324"/>
      <c r="C153" s="351" t="s">
        <v>1392</v>
      </c>
      <c r="D153" s="299"/>
      <c r="E153" s="299"/>
      <c r="F153" s="352" t="s">
        <v>1444</v>
      </c>
      <c r="G153" s="299"/>
      <c r="H153" s="351" t="s">
        <v>1505</v>
      </c>
      <c r="I153" s="351" t="s">
        <v>1446</v>
      </c>
      <c r="J153" s="351" t="s">
        <v>1495</v>
      </c>
      <c r="K153" s="347"/>
    </row>
    <row r="154" s="1" customFormat="1" ht="15" customHeight="1">
      <c r="B154" s="324"/>
      <c r="C154" s="351" t="s">
        <v>1449</v>
      </c>
      <c r="D154" s="299"/>
      <c r="E154" s="299"/>
      <c r="F154" s="352" t="s">
        <v>1450</v>
      </c>
      <c r="G154" s="299"/>
      <c r="H154" s="351" t="s">
        <v>1484</v>
      </c>
      <c r="I154" s="351" t="s">
        <v>1446</v>
      </c>
      <c r="J154" s="351">
        <v>50</v>
      </c>
      <c r="K154" s="347"/>
    </row>
    <row r="155" s="1" customFormat="1" ht="15" customHeight="1">
      <c r="B155" s="324"/>
      <c r="C155" s="351" t="s">
        <v>1452</v>
      </c>
      <c r="D155" s="299"/>
      <c r="E155" s="299"/>
      <c r="F155" s="352" t="s">
        <v>1444</v>
      </c>
      <c r="G155" s="299"/>
      <c r="H155" s="351" t="s">
        <v>1484</v>
      </c>
      <c r="I155" s="351" t="s">
        <v>1454</v>
      </c>
      <c r="J155" s="351"/>
      <c r="K155" s="347"/>
    </row>
    <row r="156" s="1" customFormat="1" ht="15" customHeight="1">
      <c r="B156" s="324"/>
      <c r="C156" s="351" t="s">
        <v>1463</v>
      </c>
      <c r="D156" s="299"/>
      <c r="E156" s="299"/>
      <c r="F156" s="352" t="s">
        <v>1450</v>
      </c>
      <c r="G156" s="299"/>
      <c r="H156" s="351" t="s">
        <v>1484</v>
      </c>
      <c r="I156" s="351" t="s">
        <v>1446</v>
      </c>
      <c r="J156" s="351">
        <v>50</v>
      </c>
      <c r="K156" s="347"/>
    </row>
    <row r="157" s="1" customFormat="1" ht="15" customHeight="1">
      <c r="B157" s="324"/>
      <c r="C157" s="351" t="s">
        <v>1471</v>
      </c>
      <c r="D157" s="299"/>
      <c r="E157" s="299"/>
      <c r="F157" s="352" t="s">
        <v>1450</v>
      </c>
      <c r="G157" s="299"/>
      <c r="H157" s="351" t="s">
        <v>1484</v>
      </c>
      <c r="I157" s="351" t="s">
        <v>1446</v>
      </c>
      <c r="J157" s="351">
        <v>50</v>
      </c>
      <c r="K157" s="347"/>
    </row>
    <row r="158" s="1" customFormat="1" ht="15" customHeight="1">
      <c r="B158" s="324"/>
      <c r="C158" s="351" t="s">
        <v>1469</v>
      </c>
      <c r="D158" s="299"/>
      <c r="E158" s="299"/>
      <c r="F158" s="352" t="s">
        <v>1450</v>
      </c>
      <c r="G158" s="299"/>
      <c r="H158" s="351" t="s">
        <v>1484</v>
      </c>
      <c r="I158" s="351" t="s">
        <v>1446</v>
      </c>
      <c r="J158" s="351">
        <v>50</v>
      </c>
      <c r="K158" s="347"/>
    </row>
    <row r="159" s="1" customFormat="1" ht="15" customHeight="1">
      <c r="B159" s="324"/>
      <c r="C159" s="351" t="s">
        <v>90</v>
      </c>
      <c r="D159" s="299"/>
      <c r="E159" s="299"/>
      <c r="F159" s="352" t="s">
        <v>1444</v>
      </c>
      <c r="G159" s="299"/>
      <c r="H159" s="351" t="s">
        <v>1506</v>
      </c>
      <c r="I159" s="351" t="s">
        <v>1446</v>
      </c>
      <c r="J159" s="351" t="s">
        <v>1507</v>
      </c>
      <c r="K159" s="347"/>
    </row>
    <row r="160" s="1" customFormat="1" ht="15" customHeight="1">
      <c r="B160" s="324"/>
      <c r="C160" s="351" t="s">
        <v>1508</v>
      </c>
      <c r="D160" s="299"/>
      <c r="E160" s="299"/>
      <c r="F160" s="352" t="s">
        <v>1444</v>
      </c>
      <c r="G160" s="299"/>
      <c r="H160" s="351" t="s">
        <v>1509</v>
      </c>
      <c r="I160" s="351" t="s">
        <v>1479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1510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1438</v>
      </c>
      <c r="D166" s="314"/>
      <c r="E166" s="314"/>
      <c r="F166" s="314" t="s">
        <v>1439</v>
      </c>
      <c r="G166" s="356"/>
      <c r="H166" s="357" t="s">
        <v>54</v>
      </c>
      <c r="I166" s="357" t="s">
        <v>57</v>
      </c>
      <c r="J166" s="314" t="s">
        <v>1440</v>
      </c>
      <c r="K166" s="291"/>
    </row>
    <row r="167" s="1" customFormat="1" ht="17.25" customHeight="1">
      <c r="B167" s="292"/>
      <c r="C167" s="316" t="s">
        <v>1441</v>
      </c>
      <c r="D167" s="316"/>
      <c r="E167" s="316"/>
      <c r="F167" s="317" t="s">
        <v>1442</v>
      </c>
      <c r="G167" s="358"/>
      <c r="H167" s="359"/>
      <c r="I167" s="359"/>
      <c r="J167" s="316" t="s">
        <v>1443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1447</v>
      </c>
      <c r="D169" s="299"/>
      <c r="E169" s="299"/>
      <c r="F169" s="322" t="s">
        <v>1444</v>
      </c>
      <c r="G169" s="299"/>
      <c r="H169" s="299" t="s">
        <v>1484</v>
      </c>
      <c r="I169" s="299" t="s">
        <v>1446</v>
      </c>
      <c r="J169" s="299">
        <v>120</v>
      </c>
      <c r="K169" s="347"/>
    </row>
    <row r="170" s="1" customFormat="1" ht="15" customHeight="1">
      <c r="B170" s="324"/>
      <c r="C170" s="299" t="s">
        <v>1493</v>
      </c>
      <c r="D170" s="299"/>
      <c r="E170" s="299"/>
      <c r="F170" s="322" t="s">
        <v>1444</v>
      </c>
      <c r="G170" s="299"/>
      <c r="H170" s="299" t="s">
        <v>1494</v>
      </c>
      <c r="I170" s="299" t="s">
        <v>1446</v>
      </c>
      <c r="J170" s="299" t="s">
        <v>1495</v>
      </c>
      <c r="K170" s="347"/>
    </row>
    <row r="171" s="1" customFormat="1" ht="15" customHeight="1">
      <c r="B171" s="324"/>
      <c r="C171" s="299" t="s">
        <v>1392</v>
      </c>
      <c r="D171" s="299"/>
      <c r="E171" s="299"/>
      <c r="F171" s="322" t="s">
        <v>1444</v>
      </c>
      <c r="G171" s="299"/>
      <c r="H171" s="299" t="s">
        <v>1511</v>
      </c>
      <c r="I171" s="299" t="s">
        <v>1446</v>
      </c>
      <c r="J171" s="299" t="s">
        <v>1495</v>
      </c>
      <c r="K171" s="347"/>
    </row>
    <row r="172" s="1" customFormat="1" ht="15" customHeight="1">
      <c r="B172" s="324"/>
      <c r="C172" s="299" t="s">
        <v>1449</v>
      </c>
      <c r="D172" s="299"/>
      <c r="E172" s="299"/>
      <c r="F172" s="322" t="s">
        <v>1450</v>
      </c>
      <c r="G172" s="299"/>
      <c r="H172" s="299" t="s">
        <v>1511</v>
      </c>
      <c r="I172" s="299" t="s">
        <v>1446</v>
      </c>
      <c r="J172" s="299">
        <v>50</v>
      </c>
      <c r="K172" s="347"/>
    </row>
    <row r="173" s="1" customFormat="1" ht="15" customHeight="1">
      <c r="B173" s="324"/>
      <c r="C173" s="299" t="s">
        <v>1452</v>
      </c>
      <c r="D173" s="299"/>
      <c r="E173" s="299"/>
      <c r="F173" s="322" t="s">
        <v>1444</v>
      </c>
      <c r="G173" s="299"/>
      <c r="H173" s="299" t="s">
        <v>1511</v>
      </c>
      <c r="I173" s="299" t="s">
        <v>1454</v>
      </c>
      <c r="J173" s="299"/>
      <c r="K173" s="347"/>
    </row>
    <row r="174" s="1" customFormat="1" ht="15" customHeight="1">
      <c r="B174" s="324"/>
      <c r="C174" s="299" t="s">
        <v>1463</v>
      </c>
      <c r="D174" s="299"/>
      <c r="E174" s="299"/>
      <c r="F174" s="322" t="s">
        <v>1450</v>
      </c>
      <c r="G174" s="299"/>
      <c r="H174" s="299" t="s">
        <v>1511</v>
      </c>
      <c r="I174" s="299" t="s">
        <v>1446</v>
      </c>
      <c r="J174" s="299">
        <v>50</v>
      </c>
      <c r="K174" s="347"/>
    </row>
    <row r="175" s="1" customFormat="1" ht="15" customHeight="1">
      <c r="B175" s="324"/>
      <c r="C175" s="299" t="s">
        <v>1471</v>
      </c>
      <c r="D175" s="299"/>
      <c r="E175" s="299"/>
      <c r="F175" s="322" t="s">
        <v>1450</v>
      </c>
      <c r="G175" s="299"/>
      <c r="H175" s="299" t="s">
        <v>1511</v>
      </c>
      <c r="I175" s="299" t="s">
        <v>1446</v>
      </c>
      <c r="J175" s="299">
        <v>50</v>
      </c>
      <c r="K175" s="347"/>
    </row>
    <row r="176" s="1" customFormat="1" ht="15" customHeight="1">
      <c r="B176" s="324"/>
      <c r="C176" s="299" t="s">
        <v>1469</v>
      </c>
      <c r="D176" s="299"/>
      <c r="E176" s="299"/>
      <c r="F176" s="322" t="s">
        <v>1450</v>
      </c>
      <c r="G176" s="299"/>
      <c r="H176" s="299" t="s">
        <v>1511</v>
      </c>
      <c r="I176" s="299" t="s">
        <v>1446</v>
      </c>
      <c r="J176" s="299">
        <v>50</v>
      </c>
      <c r="K176" s="347"/>
    </row>
    <row r="177" s="1" customFormat="1" ht="15" customHeight="1">
      <c r="B177" s="324"/>
      <c r="C177" s="299" t="s">
        <v>117</v>
      </c>
      <c r="D177" s="299"/>
      <c r="E177" s="299"/>
      <c r="F177" s="322" t="s">
        <v>1444</v>
      </c>
      <c r="G177" s="299"/>
      <c r="H177" s="299" t="s">
        <v>1512</v>
      </c>
      <c r="I177" s="299" t="s">
        <v>1513</v>
      </c>
      <c r="J177" s="299"/>
      <c r="K177" s="347"/>
    </row>
    <row r="178" s="1" customFormat="1" ht="15" customHeight="1">
      <c r="B178" s="324"/>
      <c r="C178" s="299" t="s">
        <v>57</v>
      </c>
      <c r="D178" s="299"/>
      <c r="E178" s="299"/>
      <c r="F178" s="322" t="s">
        <v>1444</v>
      </c>
      <c r="G178" s="299"/>
      <c r="H178" s="299" t="s">
        <v>1514</v>
      </c>
      <c r="I178" s="299" t="s">
        <v>1515</v>
      </c>
      <c r="J178" s="299">
        <v>1</v>
      </c>
      <c r="K178" s="347"/>
    </row>
    <row r="179" s="1" customFormat="1" ht="15" customHeight="1">
      <c r="B179" s="324"/>
      <c r="C179" s="299" t="s">
        <v>53</v>
      </c>
      <c r="D179" s="299"/>
      <c r="E179" s="299"/>
      <c r="F179" s="322" t="s">
        <v>1444</v>
      </c>
      <c r="G179" s="299"/>
      <c r="H179" s="299" t="s">
        <v>1516</v>
      </c>
      <c r="I179" s="299" t="s">
        <v>1446</v>
      </c>
      <c r="J179" s="299">
        <v>20</v>
      </c>
      <c r="K179" s="347"/>
    </row>
    <row r="180" s="1" customFormat="1" ht="15" customHeight="1">
      <c r="B180" s="324"/>
      <c r="C180" s="299" t="s">
        <v>54</v>
      </c>
      <c r="D180" s="299"/>
      <c r="E180" s="299"/>
      <c r="F180" s="322" t="s">
        <v>1444</v>
      </c>
      <c r="G180" s="299"/>
      <c r="H180" s="299" t="s">
        <v>1517</v>
      </c>
      <c r="I180" s="299" t="s">
        <v>1446</v>
      </c>
      <c r="J180" s="299">
        <v>255</v>
      </c>
      <c r="K180" s="347"/>
    </row>
    <row r="181" s="1" customFormat="1" ht="15" customHeight="1">
      <c r="B181" s="324"/>
      <c r="C181" s="299" t="s">
        <v>118</v>
      </c>
      <c r="D181" s="299"/>
      <c r="E181" s="299"/>
      <c r="F181" s="322" t="s">
        <v>1444</v>
      </c>
      <c r="G181" s="299"/>
      <c r="H181" s="299" t="s">
        <v>1408</v>
      </c>
      <c r="I181" s="299" t="s">
        <v>1446</v>
      </c>
      <c r="J181" s="299">
        <v>10</v>
      </c>
      <c r="K181" s="347"/>
    </row>
    <row r="182" s="1" customFormat="1" ht="15" customHeight="1">
      <c r="B182" s="324"/>
      <c r="C182" s="299" t="s">
        <v>119</v>
      </c>
      <c r="D182" s="299"/>
      <c r="E182" s="299"/>
      <c r="F182" s="322" t="s">
        <v>1444</v>
      </c>
      <c r="G182" s="299"/>
      <c r="H182" s="299" t="s">
        <v>1518</v>
      </c>
      <c r="I182" s="299" t="s">
        <v>1479</v>
      </c>
      <c r="J182" s="299"/>
      <c r="K182" s="347"/>
    </row>
    <row r="183" s="1" customFormat="1" ht="15" customHeight="1">
      <c r="B183" s="324"/>
      <c r="C183" s="299" t="s">
        <v>1519</v>
      </c>
      <c r="D183" s="299"/>
      <c r="E183" s="299"/>
      <c r="F183" s="322" t="s">
        <v>1444</v>
      </c>
      <c r="G183" s="299"/>
      <c r="H183" s="299" t="s">
        <v>1520</v>
      </c>
      <c r="I183" s="299" t="s">
        <v>1479</v>
      </c>
      <c r="J183" s="299"/>
      <c r="K183" s="347"/>
    </row>
    <row r="184" s="1" customFormat="1" ht="15" customHeight="1">
      <c r="B184" s="324"/>
      <c r="C184" s="299" t="s">
        <v>1508</v>
      </c>
      <c r="D184" s="299"/>
      <c r="E184" s="299"/>
      <c r="F184" s="322" t="s">
        <v>1444</v>
      </c>
      <c r="G184" s="299"/>
      <c r="H184" s="299" t="s">
        <v>1521</v>
      </c>
      <c r="I184" s="299" t="s">
        <v>1479</v>
      </c>
      <c r="J184" s="299"/>
      <c r="K184" s="347"/>
    </row>
    <row r="185" s="1" customFormat="1" ht="15" customHeight="1">
      <c r="B185" s="324"/>
      <c r="C185" s="299" t="s">
        <v>121</v>
      </c>
      <c r="D185" s="299"/>
      <c r="E185" s="299"/>
      <c r="F185" s="322" t="s">
        <v>1450</v>
      </c>
      <c r="G185" s="299"/>
      <c r="H185" s="299" t="s">
        <v>1522</v>
      </c>
      <c r="I185" s="299" t="s">
        <v>1446</v>
      </c>
      <c r="J185" s="299">
        <v>50</v>
      </c>
      <c r="K185" s="347"/>
    </row>
    <row r="186" s="1" customFormat="1" ht="15" customHeight="1">
      <c r="B186" s="324"/>
      <c r="C186" s="299" t="s">
        <v>1523</v>
      </c>
      <c r="D186" s="299"/>
      <c r="E186" s="299"/>
      <c r="F186" s="322" t="s">
        <v>1450</v>
      </c>
      <c r="G186" s="299"/>
      <c r="H186" s="299" t="s">
        <v>1524</v>
      </c>
      <c r="I186" s="299" t="s">
        <v>1525</v>
      </c>
      <c r="J186" s="299"/>
      <c r="K186" s="347"/>
    </row>
    <row r="187" s="1" customFormat="1" ht="15" customHeight="1">
      <c r="B187" s="324"/>
      <c r="C187" s="299" t="s">
        <v>1526</v>
      </c>
      <c r="D187" s="299"/>
      <c r="E187" s="299"/>
      <c r="F187" s="322" t="s">
        <v>1450</v>
      </c>
      <c r="G187" s="299"/>
      <c r="H187" s="299" t="s">
        <v>1527</v>
      </c>
      <c r="I187" s="299" t="s">
        <v>1525</v>
      </c>
      <c r="J187" s="299"/>
      <c r="K187" s="347"/>
    </row>
    <row r="188" s="1" customFormat="1" ht="15" customHeight="1">
      <c r="B188" s="324"/>
      <c r="C188" s="299" t="s">
        <v>1528</v>
      </c>
      <c r="D188" s="299"/>
      <c r="E188" s="299"/>
      <c r="F188" s="322" t="s">
        <v>1450</v>
      </c>
      <c r="G188" s="299"/>
      <c r="H188" s="299" t="s">
        <v>1529</v>
      </c>
      <c r="I188" s="299" t="s">
        <v>1525</v>
      </c>
      <c r="J188" s="299"/>
      <c r="K188" s="347"/>
    </row>
    <row r="189" s="1" customFormat="1" ht="15" customHeight="1">
      <c r="B189" s="324"/>
      <c r="C189" s="360" t="s">
        <v>1530</v>
      </c>
      <c r="D189" s="299"/>
      <c r="E189" s="299"/>
      <c r="F189" s="322" t="s">
        <v>1450</v>
      </c>
      <c r="G189" s="299"/>
      <c r="H189" s="299" t="s">
        <v>1531</v>
      </c>
      <c r="I189" s="299" t="s">
        <v>1532</v>
      </c>
      <c r="J189" s="361" t="s">
        <v>1533</v>
      </c>
      <c r="K189" s="347"/>
    </row>
    <row r="190" s="18" customFormat="1" ht="15" customHeight="1">
      <c r="B190" s="362"/>
      <c r="C190" s="363" t="s">
        <v>1534</v>
      </c>
      <c r="D190" s="364"/>
      <c r="E190" s="364"/>
      <c r="F190" s="365" t="s">
        <v>1450</v>
      </c>
      <c r="G190" s="364"/>
      <c r="H190" s="364" t="s">
        <v>1535</v>
      </c>
      <c r="I190" s="364" t="s">
        <v>1532</v>
      </c>
      <c r="J190" s="366" t="s">
        <v>1533</v>
      </c>
      <c r="K190" s="367"/>
    </row>
    <row r="191" s="1" customFormat="1" ht="15" customHeight="1">
      <c r="B191" s="324"/>
      <c r="C191" s="360" t="s">
        <v>42</v>
      </c>
      <c r="D191" s="299"/>
      <c r="E191" s="299"/>
      <c r="F191" s="322" t="s">
        <v>1444</v>
      </c>
      <c r="G191" s="299"/>
      <c r="H191" s="296" t="s">
        <v>1536</v>
      </c>
      <c r="I191" s="299" t="s">
        <v>1537</v>
      </c>
      <c r="J191" s="299"/>
      <c r="K191" s="347"/>
    </row>
    <row r="192" s="1" customFormat="1" ht="15" customHeight="1">
      <c r="B192" s="324"/>
      <c r="C192" s="360" t="s">
        <v>1538</v>
      </c>
      <c r="D192" s="299"/>
      <c r="E192" s="299"/>
      <c r="F192" s="322" t="s">
        <v>1444</v>
      </c>
      <c r="G192" s="299"/>
      <c r="H192" s="299" t="s">
        <v>1539</v>
      </c>
      <c r="I192" s="299" t="s">
        <v>1479</v>
      </c>
      <c r="J192" s="299"/>
      <c r="K192" s="347"/>
    </row>
    <row r="193" s="1" customFormat="1" ht="15" customHeight="1">
      <c r="B193" s="324"/>
      <c r="C193" s="360" t="s">
        <v>1540</v>
      </c>
      <c r="D193" s="299"/>
      <c r="E193" s="299"/>
      <c r="F193" s="322" t="s">
        <v>1444</v>
      </c>
      <c r="G193" s="299"/>
      <c r="H193" s="299" t="s">
        <v>1541</v>
      </c>
      <c r="I193" s="299" t="s">
        <v>1479</v>
      </c>
      <c r="J193" s="299"/>
      <c r="K193" s="347"/>
    </row>
    <row r="194" s="1" customFormat="1" ht="15" customHeight="1">
      <c r="B194" s="324"/>
      <c r="C194" s="360" t="s">
        <v>1542</v>
      </c>
      <c r="D194" s="299"/>
      <c r="E194" s="299"/>
      <c r="F194" s="322" t="s">
        <v>1450</v>
      </c>
      <c r="G194" s="299"/>
      <c r="H194" s="299" t="s">
        <v>1543</v>
      </c>
      <c r="I194" s="299" t="s">
        <v>1479</v>
      </c>
      <c r="J194" s="299"/>
      <c r="K194" s="347"/>
    </row>
    <row r="195" s="1" customFormat="1" ht="15" customHeight="1">
      <c r="B195" s="353"/>
      <c r="C195" s="368"/>
      <c r="D195" s="333"/>
      <c r="E195" s="333"/>
      <c r="F195" s="333"/>
      <c r="G195" s="333"/>
      <c r="H195" s="333"/>
      <c r="I195" s="333"/>
      <c r="J195" s="333"/>
      <c r="K195" s="354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35"/>
      <c r="C197" s="345"/>
      <c r="D197" s="345"/>
      <c r="E197" s="345"/>
      <c r="F197" s="355"/>
      <c r="G197" s="345"/>
      <c r="H197" s="345"/>
      <c r="I197" s="345"/>
      <c r="J197" s="345"/>
      <c r="K197" s="335"/>
    </row>
    <row r="198" s="1" customFormat="1" ht="18.75" customHeight="1">
      <c r="B198" s="307"/>
      <c r="C198" s="307"/>
      <c r="D198" s="307"/>
      <c r="E198" s="307"/>
      <c r="F198" s="307"/>
      <c r="G198" s="307"/>
      <c r="H198" s="307"/>
      <c r="I198" s="307"/>
      <c r="J198" s="307"/>
      <c r="K198" s="307"/>
    </row>
    <row r="199" s="1" customFormat="1" ht="13.5">
      <c r="B199" s="286"/>
      <c r="C199" s="287"/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1">
      <c r="B200" s="289"/>
      <c r="C200" s="290" t="s">
        <v>1544</v>
      </c>
      <c r="D200" s="290"/>
      <c r="E200" s="290"/>
      <c r="F200" s="290"/>
      <c r="G200" s="290"/>
      <c r="H200" s="290"/>
      <c r="I200" s="290"/>
      <c r="J200" s="290"/>
      <c r="K200" s="291"/>
    </row>
    <row r="201" s="1" customFormat="1" ht="25.5" customHeight="1">
      <c r="B201" s="289"/>
      <c r="C201" s="369" t="s">
        <v>1545</v>
      </c>
      <c r="D201" s="369"/>
      <c r="E201" s="369"/>
      <c r="F201" s="369" t="s">
        <v>1546</v>
      </c>
      <c r="G201" s="370"/>
      <c r="H201" s="369" t="s">
        <v>1547</v>
      </c>
      <c r="I201" s="369"/>
      <c r="J201" s="369"/>
      <c r="K201" s="291"/>
    </row>
    <row r="202" s="1" customFormat="1" ht="5.25" customHeight="1">
      <c r="B202" s="324"/>
      <c r="C202" s="319"/>
      <c r="D202" s="319"/>
      <c r="E202" s="319"/>
      <c r="F202" s="319"/>
      <c r="G202" s="345"/>
      <c r="H202" s="319"/>
      <c r="I202" s="319"/>
      <c r="J202" s="319"/>
      <c r="K202" s="347"/>
    </row>
    <row r="203" s="1" customFormat="1" ht="15" customHeight="1">
      <c r="B203" s="324"/>
      <c r="C203" s="299" t="s">
        <v>1537</v>
      </c>
      <c r="D203" s="299"/>
      <c r="E203" s="299"/>
      <c r="F203" s="322" t="s">
        <v>43</v>
      </c>
      <c r="G203" s="299"/>
      <c r="H203" s="299" t="s">
        <v>1548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44</v>
      </c>
      <c r="G204" s="299"/>
      <c r="H204" s="299" t="s">
        <v>1549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47</v>
      </c>
      <c r="G205" s="299"/>
      <c r="H205" s="299" t="s">
        <v>1550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45</v>
      </c>
      <c r="G206" s="299"/>
      <c r="H206" s="299" t="s">
        <v>1551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 t="s">
        <v>46</v>
      </c>
      <c r="G207" s="299"/>
      <c r="H207" s="299" t="s">
        <v>1552</v>
      </c>
      <c r="I207" s="299"/>
      <c r="J207" s="299"/>
      <c r="K207" s="347"/>
    </row>
    <row r="208" s="1" customFormat="1" ht="15" customHeight="1">
      <c r="B208" s="324"/>
      <c r="C208" s="299"/>
      <c r="D208" s="299"/>
      <c r="E208" s="299"/>
      <c r="F208" s="322"/>
      <c r="G208" s="299"/>
      <c r="H208" s="299"/>
      <c r="I208" s="299"/>
      <c r="J208" s="299"/>
      <c r="K208" s="347"/>
    </row>
    <row r="209" s="1" customFormat="1" ht="15" customHeight="1">
      <c r="B209" s="324"/>
      <c r="C209" s="299" t="s">
        <v>1491</v>
      </c>
      <c r="D209" s="299"/>
      <c r="E209" s="299"/>
      <c r="F209" s="322" t="s">
        <v>79</v>
      </c>
      <c r="G209" s="299"/>
      <c r="H209" s="299" t="s">
        <v>1553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1386</v>
      </c>
      <c r="G210" s="299"/>
      <c r="H210" s="299" t="s">
        <v>1387</v>
      </c>
      <c r="I210" s="299"/>
      <c r="J210" s="299"/>
      <c r="K210" s="347"/>
    </row>
    <row r="211" s="1" customFormat="1" ht="15" customHeight="1">
      <c r="B211" s="324"/>
      <c r="C211" s="299"/>
      <c r="D211" s="299"/>
      <c r="E211" s="299"/>
      <c r="F211" s="322" t="s">
        <v>1384</v>
      </c>
      <c r="G211" s="299"/>
      <c r="H211" s="299" t="s">
        <v>1554</v>
      </c>
      <c r="I211" s="299"/>
      <c r="J211" s="299"/>
      <c r="K211" s="347"/>
    </row>
    <row r="212" s="1" customFormat="1" ht="15" customHeight="1">
      <c r="B212" s="371"/>
      <c r="C212" s="299"/>
      <c r="D212" s="299"/>
      <c r="E212" s="299"/>
      <c r="F212" s="322" t="s">
        <v>1388</v>
      </c>
      <c r="G212" s="360"/>
      <c r="H212" s="351" t="s">
        <v>1389</v>
      </c>
      <c r="I212" s="351"/>
      <c r="J212" s="351"/>
      <c r="K212" s="372"/>
    </row>
    <row r="213" s="1" customFormat="1" ht="15" customHeight="1">
      <c r="B213" s="371"/>
      <c r="C213" s="299"/>
      <c r="D213" s="299"/>
      <c r="E213" s="299"/>
      <c r="F213" s="322" t="s">
        <v>1390</v>
      </c>
      <c r="G213" s="360"/>
      <c r="H213" s="351" t="s">
        <v>1117</v>
      </c>
      <c r="I213" s="351"/>
      <c r="J213" s="351"/>
      <c r="K213" s="372"/>
    </row>
    <row r="214" s="1" customFormat="1" ht="15" customHeight="1">
      <c r="B214" s="371"/>
      <c r="C214" s="299"/>
      <c r="D214" s="299"/>
      <c r="E214" s="299"/>
      <c r="F214" s="322"/>
      <c r="G214" s="360"/>
      <c r="H214" s="351"/>
      <c r="I214" s="351"/>
      <c r="J214" s="351"/>
      <c r="K214" s="372"/>
    </row>
    <row r="215" s="1" customFormat="1" ht="15" customHeight="1">
      <c r="B215" s="371"/>
      <c r="C215" s="299" t="s">
        <v>1515</v>
      </c>
      <c r="D215" s="299"/>
      <c r="E215" s="299"/>
      <c r="F215" s="322">
        <v>1</v>
      </c>
      <c r="G215" s="360"/>
      <c r="H215" s="351" t="s">
        <v>1555</v>
      </c>
      <c r="I215" s="351"/>
      <c r="J215" s="351"/>
      <c r="K215" s="372"/>
    </row>
    <row r="216" s="1" customFormat="1" ht="15" customHeight="1">
      <c r="B216" s="371"/>
      <c r="C216" s="299"/>
      <c r="D216" s="299"/>
      <c r="E216" s="299"/>
      <c r="F216" s="322">
        <v>2</v>
      </c>
      <c r="G216" s="360"/>
      <c r="H216" s="351" t="s">
        <v>1556</v>
      </c>
      <c r="I216" s="351"/>
      <c r="J216" s="351"/>
      <c r="K216" s="372"/>
    </row>
    <row r="217" s="1" customFormat="1" ht="15" customHeight="1">
      <c r="B217" s="371"/>
      <c r="C217" s="299"/>
      <c r="D217" s="299"/>
      <c r="E217" s="299"/>
      <c r="F217" s="322">
        <v>3</v>
      </c>
      <c r="G217" s="360"/>
      <c r="H217" s="351" t="s">
        <v>1557</v>
      </c>
      <c r="I217" s="351"/>
      <c r="J217" s="351"/>
      <c r="K217" s="372"/>
    </row>
    <row r="218" s="1" customFormat="1" ht="15" customHeight="1">
      <c r="B218" s="371"/>
      <c r="C218" s="299"/>
      <c r="D218" s="299"/>
      <c r="E218" s="299"/>
      <c r="F218" s="322">
        <v>4</v>
      </c>
      <c r="G218" s="360"/>
      <c r="H218" s="351" t="s">
        <v>1558</v>
      </c>
      <c r="I218" s="351"/>
      <c r="J218" s="351"/>
      <c r="K218" s="372"/>
    </row>
    <row r="219" s="1" customFormat="1" ht="12.75" customHeight="1">
      <c r="B219" s="373"/>
      <c r="C219" s="374"/>
      <c r="D219" s="374"/>
      <c r="E219" s="374"/>
      <c r="F219" s="374"/>
      <c r="G219" s="374"/>
      <c r="H219" s="374"/>
      <c r="I219" s="374"/>
      <c r="J219" s="374"/>
      <c r="K219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PC-HP\Káťa</dc:creator>
  <cp:lastModifiedBy>PC-HP\Káťa</cp:lastModifiedBy>
  <dcterms:created xsi:type="dcterms:W3CDTF">2025-12-12T15:01:58Z</dcterms:created>
  <dcterms:modified xsi:type="dcterms:W3CDTF">2025-12-12T15:02:02Z</dcterms:modified>
</cp:coreProperties>
</file>